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75" windowWidth="18915" windowHeight="7500"/>
  </bookViews>
  <sheets>
    <sheet name="réseau TAR" sheetId="4" r:id="rId1"/>
    <sheet name="réseaux chaufferie" sheetId="1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C28" i="4" l="1"/>
  <c r="C31" i="1" l="1"/>
  <c r="D32" i="1" l="1"/>
  <c r="E32" i="1"/>
  <c r="F32" i="1"/>
  <c r="C32" i="1"/>
  <c r="D44" i="4" l="1"/>
  <c r="E44" i="4"/>
  <c r="F44" i="4"/>
  <c r="C29" i="4"/>
  <c r="F38" i="4"/>
  <c r="D36" i="4"/>
  <c r="E36" i="4"/>
  <c r="F36" i="4"/>
  <c r="D29" i="4"/>
  <c r="D38" i="4" s="1"/>
  <c r="E29" i="4"/>
  <c r="E38" i="4" s="1"/>
  <c r="F29" i="4"/>
  <c r="D17" i="4"/>
  <c r="E17" i="4"/>
  <c r="F17" i="4"/>
  <c r="C17" i="4"/>
  <c r="D14" i="4"/>
  <c r="D28" i="4" s="1"/>
  <c r="E14" i="4"/>
  <c r="E28" i="4" s="1"/>
  <c r="F14" i="4"/>
  <c r="F28" i="4" s="1"/>
  <c r="C14" i="4"/>
  <c r="E37" i="4" l="1"/>
  <c r="E30" i="4"/>
  <c r="E18" i="4" s="1"/>
  <c r="D30" i="4"/>
  <c r="D37" i="4"/>
  <c r="F30" i="4"/>
  <c r="F18" i="4" s="1"/>
  <c r="F37" i="4"/>
  <c r="D18" i="4"/>
  <c r="J9" i="4"/>
  <c r="I9" i="4"/>
  <c r="I8" i="4"/>
  <c r="I7" i="4"/>
  <c r="I6" i="4"/>
  <c r="H9" i="4"/>
  <c r="H8" i="4"/>
  <c r="H7" i="4"/>
  <c r="H6" i="4"/>
  <c r="I5" i="4"/>
  <c r="H5" i="4"/>
  <c r="C36" i="4"/>
  <c r="C44" i="4"/>
  <c r="J5" i="4" s="1"/>
  <c r="C54" i="4"/>
  <c r="C56" i="4" s="1"/>
  <c r="K8" i="4" s="1"/>
  <c r="H16" i="4"/>
  <c r="H15" i="4"/>
  <c r="H14" i="4"/>
  <c r="H13" i="4"/>
  <c r="J11" i="4"/>
  <c r="K11" i="4"/>
  <c r="L11" i="4"/>
  <c r="M11" i="4"/>
  <c r="K12" i="4"/>
  <c r="L12" i="4"/>
  <c r="M12" i="4"/>
  <c r="I15" i="4"/>
  <c r="J15" i="4"/>
  <c r="K15" i="4"/>
  <c r="L15" i="4"/>
  <c r="M15" i="4"/>
  <c r="I16" i="4"/>
  <c r="J16" i="4"/>
  <c r="K16" i="4"/>
  <c r="L16" i="4"/>
  <c r="M16" i="4"/>
  <c r="J8" i="4"/>
  <c r="A39" i="4"/>
  <c r="A40" i="4"/>
  <c r="A38" i="4"/>
  <c r="A37" i="4"/>
  <c r="J7" i="4"/>
  <c r="J6" i="4"/>
  <c r="D39" i="4" l="1"/>
  <c r="K13" i="4" s="1"/>
  <c r="D31" i="4"/>
  <c r="D40" i="4" s="1"/>
  <c r="E39" i="4"/>
  <c r="L13" i="4" s="1"/>
  <c r="E31" i="4"/>
  <c r="E40" i="4" s="1"/>
  <c r="F31" i="4"/>
  <c r="F40" i="4" s="1"/>
  <c r="F39" i="4"/>
  <c r="M13" i="4" s="1"/>
  <c r="C38" i="4"/>
  <c r="C30" i="4"/>
  <c r="C18" i="4" s="1"/>
  <c r="C37" i="4"/>
  <c r="C39" i="4" l="1"/>
  <c r="E48" i="4"/>
  <c r="L14" i="4"/>
  <c r="E45" i="4"/>
  <c r="D48" i="4"/>
  <c r="D45" i="4"/>
  <c r="K14" i="4"/>
  <c r="F48" i="4"/>
  <c r="F45" i="4"/>
  <c r="M14" i="4"/>
  <c r="J12" i="4"/>
  <c r="C40" i="4"/>
  <c r="C31" i="4"/>
  <c r="J13" i="4"/>
  <c r="K9" i="1"/>
  <c r="L9" i="1"/>
  <c r="M9" i="1"/>
  <c r="J9" i="1"/>
  <c r="I13" i="1"/>
  <c r="I14" i="1"/>
  <c r="I15" i="1"/>
  <c r="H15" i="1"/>
  <c r="H14" i="1"/>
  <c r="H13" i="1"/>
  <c r="I12" i="1"/>
  <c r="H12" i="1"/>
  <c r="I11" i="1"/>
  <c r="H11" i="1"/>
  <c r="I10" i="1"/>
  <c r="H10" i="1"/>
  <c r="D28" i="1"/>
  <c r="E28" i="1"/>
  <c r="F28" i="1"/>
  <c r="C59" i="4" l="1"/>
  <c r="K9" i="4" s="1"/>
  <c r="C51" i="4"/>
  <c r="C45" i="4"/>
  <c r="K5" i="4" s="1"/>
  <c r="C48" i="4"/>
  <c r="J14" i="4"/>
  <c r="I7" i="1"/>
  <c r="I6" i="1"/>
  <c r="I5" i="1"/>
  <c r="H7" i="1"/>
  <c r="H6" i="1"/>
  <c r="H5" i="1"/>
  <c r="J7" i="1"/>
  <c r="J6" i="1"/>
  <c r="J5" i="1"/>
  <c r="C28" i="1"/>
  <c r="B28" i="1"/>
  <c r="A28" i="1"/>
  <c r="F30" i="1"/>
  <c r="D30" i="1"/>
  <c r="D36" i="1"/>
  <c r="K10" i="1" s="1"/>
  <c r="E36" i="1"/>
  <c r="L10" i="1" s="1"/>
  <c r="F36" i="1"/>
  <c r="C36" i="1"/>
  <c r="E30" i="1"/>
  <c r="C30" i="1"/>
  <c r="F29" i="1"/>
  <c r="F31" i="1" s="1"/>
  <c r="C29" i="1"/>
  <c r="M10" i="1" l="1"/>
  <c r="F37" i="1"/>
  <c r="K7" i="4"/>
  <c r="K6" i="4"/>
  <c r="C37" i="1"/>
  <c r="J10" i="1"/>
  <c r="F39" i="1"/>
  <c r="M13" i="1" s="1"/>
  <c r="E41" i="1"/>
  <c r="L15" i="1" s="1"/>
  <c r="D40" i="1"/>
  <c r="K14" i="1" s="1"/>
  <c r="D41" i="1"/>
  <c r="K15" i="1" s="1"/>
  <c r="E29" i="1"/>
  <c r="C38" i="1"/>
  <c r="J12" i="1" s="1"/>
  <c r="C40" i="1"/>
  <c r="J14" i="1" s="1"/>
  <c r="C39" i="1"/>
  <c r="J13" i="1" s="1"/>
  <c r="E37" i="1"/>
  <c r="F41" i="1"/>
  <c r="M15" i="1" s="1"/>
  <c r="D37" i="1"/>
  <c r="D29" i="1"/>
  <c r="F38" i="1"/>
  <c r="C41" i="1"/>
  <c r="J15" i="1" s="1"/>
  <c r="F40" i="1"/>
  <c r="M14" i="1" s="1"/>
  <c r="E40" i="1"/>
  <c r="L14" i="1" s="1"/>
  <c r="F49" i="1" l="1"/>
  <c r="M12" i="1"/>
  <c r="E53" i="1"/>
  <c r="L11" i="1"/>
  <c r="F53" i="1"/>
  <c r="M11" i="1"/>
  <c r="D53" i="1"/>
  <c r="K11" i="1"/>
  <c r="C53" i="1"/>
  <c r="J11" i="1"/>
  <c r="C49" i="1"/>
  <c r="C45" i="1"/>
  <c r="D38" i="1"/>
  <c r="K12" i="1" s="1"/>
  <c r="D31" i="1"/>
  <c r="D39" i="1" s="1"/>
  <c r="K13" i="1" s="1"/>
  <c r="E38" i="1"/>
  <c r="E31" i="1"/>
  <c r="E39" i="1" s="1"/>
  <c r="L13" i="1" s="1"/>
  <c r="F45" i="1"/>
  <c r="E45" i="1" l="1"/>
  <c r="L12" i="1"/>
  <c r="E49" i="1"/>
  <c r="D49" i="1"/>
  <c r="D45" i="1"/>
  <c r="C46" i="1" s="1"/>
  <c r="K5" i="1" s="1"/>
  <c r="C54" i="1"/>
  <c r="K7" i="1" s="1"/>
  <c r="C50" i="1" l="1"/>
  <c r="K6" i="1" s="1"/>
</calcChain>
</file>

<file path=xl/sharedStrings.xml><?xml version="1.0" encoding="utf-8"?>
<sst xmlns="http://schemas.openxmlformats.org/spreadsheetml/2006/main" count="187" uniqueCount="104">
  <si>
    <t>RESEAU CHAUDIERE</t>
  </si>
  <si>
    <t>Année de fabrication</t>
  </si>
  <si>
    <t>Type</t>
  </si>
  <si>
    <t>Capacité</t>
  </si>
  <si>
    <t>T/h</t>
  </si>
  <si>
    <t>Pression de fonctionnement</t>
  </si>
  <si>
    <t>Combustible</t>
  </si>
  <si>
    <t>Volume</t>
  </si>
  <si>
    <t>bars</t>
  </si>
  <si>
    <r>
      <t>m</t>
    </r>
    <r>
      <rPr>
        <vertAlign val="superscript"/>
        <sz val="11"/>
        <color theme="1"/>
        <rFont val="Calibri"/>
        <family val="2"/>
        <scheme val="minor"/>
      </rPr>
      <t>3</t>
    </r>
  </si>
  <si>
    <t>unité</t>
  </si>
  <si>
    <t>CH. 1</t>
  </si>
  <si>
    <t>CH. 2</t>
  </si>
  <si>
    <t>CARACTERISTIQUE DES RESEAUX</t>
  </si>
  <si>
    <t>Marque chaudière</t>
  </si>
  <si>
    <t>Dégazeur Thermique</t>
  </si>
  <si>
    <t>Température bâche alimentaire</t>
  </si>
  <si>
    <t>Matériaux - Chaudière</t>
  </si>
  <si>
    <t>Matériaux - Bâche</t>
  </si>
  <si>
    <t>Matériaux - Retour Condensat</t>
  </si>
  <si>
    <t>QUALITE D'EAU ALIMENTAIRE</t>
  </si>
  <si>
    <t>Origine eau brute</t>
  </si>
  <si>
    <t>Poste de traitement physique</t>
  </si>
  <si>
    <t>Qualité eau appoint bâche</t>
  </si>
  <si>
    <t>% retour condensat</t>
  </si>
  <si>
    <t>°C</t>
  </si>
  <si>
    <t>%</t>
  </si>
  <si>
    <t>CONDITIONS OPERATIONNELLES</t>
  </si>
  <si>
    <t>Fonctionnement</t>
  </si>
  <si>
    <t>Retours condensat</t>
  </si>
  <si>
    <t>Purges</t>
  </si>
  <si>
    <t>h/j</t>
  </si>
  <si>
    <t>h/an</t>
  </si>
  <si>
    <r>
      <t>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/h</t>
    </r>
  </si>
  <si>
    <t>j/sem</t>
  </si>
  <si>
    <t xml:space="preserve">Eau appoint </t>
  </si>
  <si>
    <r>
      <t>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/an</t>
    </r>
  </si>
  <si>
    <t>Tonnage vapeur annuelle</t>
  </si>
  <si>
    <t>Eau alimentaire</t>
  </si>
  <si>
    <t>Retour condensat</t>
  </si>
  <si>
    <t>T/an</t>
  </si>
  <si>
    <t>BILAN MATIERES - consommation produits de conditionnement</t>
  </si>
  <si>
    <t>Dosage</t>
  </si>
  <si>
    <t xml:space="preserve">g/m3 </t>
  </si>
  <si>
    <t>Consommation annuelle</t>
  </si>
  <si>
    <t>CH. 3</t>
  </si>
  <si>
    <t>CH. 4</t>
  </si>
  <si>
    <t>Pression maximale</t>
  </si>
  <si>
    <t>Tonnage vapeur nominal</t>
  </si>
  <si>
    <t>BILAN MATIERES - 1 AN DE FONCTIONNEMENT - consommation eau</t>
  </si>
  <si>
    <t>kg</t>
  </si>
  <si>
    <t>Consommation totale</t>
  </si>
  <si>
    <t>Application</t>
  </si>
  <si>
    <t xml:space="preserve">Dosage </t>
  </si>
  <si>
    <t>Commentaires:</t>
  </si>
  <si>
    <t>Modèle</t>
  </si>
  <si>
    <t>Produit 1</t>
  </si>
  <si>
    <t>Produit 2</t>
  </si>
  <si>
    <t>g/T</t>
  </si>
  <si>
    <t>Bilans Matière</t>
  </si>
  <si>
    <t>RESEAU TAR</t>
  </si>
  <si>
    <t>TAR. 1</t>
  </si>
  <si>
    <t>TAR. 2</t>
  </si>
  <si>
    <t>TAR. 3</t>
  </si>
  <si>
    <t>TAR. 4</t>
  </si>
  <si>
    <t>Marque TAR</t>
  </si>
  <si>
    <t>Puissance à dissiper</t>
  </si>
  <si>
    <t>Différence de température</t>
  </si>
  <si>
    <t>Volume du bassin</t>
  </si>
  <si>
    <t>Volume tuyauterie + échangeur</t>
  </si>
  <si>
    <t>Matériaux - Bassin</t>
  </si>
  <si>
    <t>Matériaux - échangeur</t>
  </si>
  <si>
    <t>Matériaux - TAR</t>
  </si>
  <si>
    <t>Volume Total</t>
  </si>
  <si>
    <t>kW</t>
  </si>
  <si>
    <t>Qualité eau appoint</t>
  </si>
  <si>
    <t>Taux de concentration</t>
  </si>
  <si>
    <t>*</t>
  </si>
  <si>
    <t>Pertes d'eau par évaporation</t>
  </si>
  <si>
    <t>Pertes d'eau par entrainement vésiculaire</t>
  </si>
  <si>
    <t>Purges de déconcentration</t>
  </si>
  <si>
    <t>Appoint en eau neuve</t>
  </si>
  <si>
    <t>Consommation Anuelle</t>
  </si>
  <si>
    <t>Anticorrosion / antitartre</t>
  </si>
  <si>
    <t>Biocide oxydant</t>
  </si>
  <si>
    <t>Biodispersant</t>
  </si>
  <si>
    <t>Temps de demi-séjour</t>
  </si>
  <si>
    <t>h</t>
  </si>
  <si>
    <t>Dosage eau en recirculation</t>
  </si>
  <si>
    <t>Dosage eau appoint</t>
  </si>
  <si>
    <r>
      <t>(g/m</t>
    </r>
    <r>
      <rPr>
        <b/>
        <vertAlign val="superscript"/>
        <sz val="12"/>
        <color theme="1"/>
        <rFont val="Arial"/>
        <family val="2"/>
      </rPr>
      <t>3</t>
    </r>
    <r>
      <rPr>
        <b/>
        <sz val="12"/>
        <color theme="1"/>
        <rFont val="Arial"/>
        <family val="2"/>
      </rPr>
      <t>)</t>
    </r>
  </si>
  <si>
    <t>Activateur de chlore</t>
  </si>
  <si>
    <t>Biocide anti-accoutumance</t>
  </si>
  <si>
    <t>Dosage choc</t>
  </si>
  <si>
    <t>Fréquence choc (nbre / semaine)</t>
  </si>
  <si>
    <t>Quantité injectée / choc</t>
  </si>
  <si>
    <t>s / an</t>
  </si>
  <si>
    <t>Type (ouverte / fermée)</t>
  </si>
  <si>
    <t xml:space="preserve">Débit de l'eau en recirculation </t>
  </si>
  <si>
    <t>Température eau chaude (entrée tour)</t>
  </si>
  <si>
    <t>Température eau froide (sortie bassin)</t>
  </si>
  <si>
    <t>Produit 3</t>
  </si>
  <si>
    <t>Produit 4</t>
  </si>
  <si>
    <t>Produit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</si>
</sst>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1"/>
      <name val="Calibri"/>
      <family val="2"/>
      <scheme val="minor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b/>
      <vertAlign val="superscript"/>
      <sz val="12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7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25">
    <xf numFmtId="0" fontId="0" fillId="0" borderId="0" xfId="0"/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164" fontId="0" fillId="0" borderId="8" xfId="0" applyNumberFormat="1" applyBorder="1" applyAlignment="1">
      <alignment horizontal="center" vertical="center"/>
    </xf>
    <xf numFmtId="164" fontId="0" fillId="0" borderId="19" xfId="0" applyNumberFormat="1" applyBorder="1" applyAlignment="1">
      <alignment horizontal="center" vertical="center"/>
    </xf>
    <xf numFmtId="164" fontId="0" fillId="0" borderId="24" xfId="0" applyNumberFormat="1" applyBorder="1" applyAlignment="1">
      <alignment horizontal="center" vertical="center"/>
    </xf>
    <xf numFmtId="164" fontId="0" fillId="0" borderId="33" xfId="0" applyNumberForma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6" fillId="5" borderId="47" xfId="0" applyFont="1" applyFill="1" applyBorder="1" applyAlignment="1">
      <alignment horizontal="center" vertical="center" wrapText="1"/>
    </xf>
    <xf numFmtId="0" fontId="6" fillId="5" borderId="46" xfId="0" applyFont="1" applyFill="1" applyBorder="1" applyAlignment="1">
      <alignment horizontal="center" vertical="center" wrapText="1"/>
    </xf>
    <xf numFmtId="0" fontId="5" fillId="0" borderId="48" xfId="0" applyFont="1" applyBorder="1" applyAlignment="1">
      <alignment horizontal="center" vertical="center" wrapText="1"/>
    </xf>
    <xf numFmtId="1" fontId="5" fillId="0" borderId="48" xfId="0" applyNumberFormat="1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6" fillId="5" borderId="50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/>
    </xf>
    <xf numFmtId="0" fontId="0" fillId="0" borderId="44" xfId="0" applyBorder="1" applyAlignment="1">
      <alignment horizontal="left" vertical="center"/>
    </xf>
    <xf numFmtId="0" fontId="0" fillId="0" borderId="35" xfId="0" applyBorder="1" applyAlignment="1">
      <alignment horizontal="left" vertical="center"/>
    </xf>
    <xf numFmtId="0" fontId="0" fillId="0" borderId="36" xfId="0" applyBorder="1" applyAlignment="1">
      <alignment horizontal="left" vertical="center"/>
    </xf>
    <xf numFmtId="0" fontId="0" fillId="0" borderId="37" xfId="0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5" xfId="0" applyBorder="1" applyAlignment="1">
      <alignment vertical="center"/>
    </xf>
    <xf numFmtId="0" fontId="0" fillId="0" borderId="36" xfId="0" applyBorder="1" applyAlignment="1">
      <alignment vertical="center"/>
    </xf>
    <xf numFmtId="0" fontId="0" fillId="0" borderId="37" xfId="0" applyBorder="1" applyAlignment="1">
      <alignment vertical="center"/>
    </xf>
    <xf numFmtId="0" fontId="0" fillId="0" borderId="36" xfId="0" applyFont="1" applyBorder="1" applyAlignment="1">
      <alignment vertical="center" wrapText="1"/>
    </xf>
    <xf numFmtId="0" fontId="0" fillId="0" borderId="40" xfId="0" applyFont="1" applyBorder="1" applyAlignment="1">
      <alignment vertical="center" wrapText="1"/>
    </xf>
    <xf numFmtId="0" fontId="0" fillId="0" borderId="37" xfId="0" applyFont="1" applyBorder="1" applyAlignment="1">
      <alignment vertical="center" wrapText="1"/>
    </xf>
    <xf numFmtId="0" fontId="0" fillId="0" borderId="30" xfId="0" applyFont="1" applyBorder="1" applyAlignment="1">
      <alignment horizontal="center" vertical="center" wrapText="1"/>
    </xf>
    <xf numFmtId="0" fontId="0" fillId="0" borderId="31" xfId="0" applyFont="1" applyBorder="1" applyAlignment="1">
      <alignment horizontal="center" vertical="center" wrapText="1"/>
    </xf>
    <xf numFmtId="0" fontId="0" fillId="0" borderId="18" xfId="0" applyFont="1" applyFill="1" applyBorder="1" applyAlignment="1">
      <alignment vertical="center" wrapText="1"/>
    </xf>
    <xf numFmtId="0" fontId="0" fillId="2" borderId="18" xfId="0" applyFont="1" applyFill="1" applyBorder="1" applyAlignment="1">
      <alignment vertical="center" wrapText="1"/>
    </xf>
    <xf numFmtId="0" fontId="0" fillId="4" borderId="18" xfId="0" applyFont="1" applyFill="1" applyBorder="1" applyAlignment="1">
      <alignment vertical="center" wrapText="1"/>
    </xf>
    <xf numFmtId="0" fontId="0" fillId="0" borderId="36" xfId="0" applyFont="1" applyFill="1" applyBorder="1" applyAlignment="1">
      <alignment vertical="center" wrapText="1"/>
    </xf>
    <xf numFmtId="0" fontId="0" fillId="0" borderId="37" xfId="0" applyFont="1" applyFill="1" applyBorder="1" applyAlignment="1">
      <alignment vertical="center" wrapText="1"/>
    </xf>
    <xf numFmtId="0" fontId="0" fillId="0" borderId="40" xfId="0" applyFont="1" applyFill="1" applyBorder="1" applyAlignment="1">
      <alignment vertical="center" wrapText="1"/>
    </xf>
    <xf numFmtId="0" fontId="0" fillId="0" borderId="30" xfId="0" applyFont="1" applyFill="1" applyBorder="1" applyAlignment="1">
      <alignment horizontal="center" vertical="center" wrapText="1"/>
    </xf>
    <xf numFmtId="0" fontId="0" fillId="0" borderId="43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55" xfId="0" applyFont="1" applyBorder="1" applyAlignment="1">
      <alignment horizontal="center" vertical="center"/>
    </xf>
    <xf numFmtId="0" fontId="0" fillId="0" borderId="27" xfId="0" applyFont="1" applyBorder="1" applyAlignment="1">
      <alignment horizontal="center" vertical="center"/>
    </xf>
    <xf numFmtId="0" fontId="0" fillId="0" borderId="28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1" fontId="5" fillId="0" borderId="0" xfId="0" applyNumberFormat="1" applyFont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6" borderId="7" xfId="0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2" fillId="6" borderId="8" xfId="0" applyFont="1" applyFill="1" applyBorder="1" applyAlignment="1">
      <alignment horizontal="center" vertical="center"/>
    </xf>
    <xf numFmtId="0" fontId="0" fillId="6" borderId="8" xfId="0" applyFill="1" applyBorder="1" applyAlignment="1">
      <alignment horizontal="center" vertical="center"/>
    </xf>
    <xf numFmtId="16" fontId="0" fillId="6" borderId="8" xfId="0" applyNumberFormat="1" applyFill="1" applyBorder="1" applyAlignment="1">
      <alignment horizontal="center" vertical="center"/>
    </xf>
    <xf numFmtId="9" fontId="0" fillId="6" borderId="3" xfId="1" applyFont="1" applyFill="1" applyBorder="1" applyAlignment="1">
      <alignment horizontal="center" vertical="center"/>
    </xf>
    <xf numFmtId="0" fontId="7" fillId="6" borderId="3" xfId="0" applyFont="1" applyFill="1" applyBorder="1" applyAlignment="1">
      <alignment horizontal="center" vertical="center"/>
    </xf>
    <xf numFmtId="0" fontId="0" fillId="6" borderId="19" xfId="0" applyFill="1" applyBorder="1" applyAlignment="1">
      <alignment horizontal="center" vertical="center"/>
    </xf>
    <xf numFmtId="0" fontId="2" fillId="6" borderId="3" xfId="0" applyFont="1" applyFill="1" applyBorder="1" applyAlignment="1">
      <alignment horizontal="center" vertical="center"/>
    </xf>
    <xf numFmtId="0" fontId="0" fillId="0" borderId="36" xfId="0" applyFont="1" applyBorder="1" applyAlignment="1">
      <alignment horizontal="center" vertical="center" wrapText="1"/>
    </xf>
    <xf numFmtId="9" fontId="0" fillId="0" borderId="3" xfId="0" applyNumberFormat="1" applyBorder="1" applyAlignment="1">
      <alignment horizontal="center" vertical="center"/>
    </xf>
    <xf numFmtId="0" fontId="0" fillId="6" borderId="5" xfId="0" applyFill="1" applyBorder="1" applyAlignment="1">
      <alignment horizontal="center" vertical="center"/>
    </xf>
    <xf numFmtId="0" fontId="0" fillId="6" borderId="6" xfId="0" applyFill="1" applyBorder="1" applyAlignment="1">
      <alignment horizontal="center" vertical="center"/>
    </xf>
    <xf numFmtId="0" fontId="0" fillId="4" borderId="35" xfId="0" applyFont="1" applyFill="1" applyBorder="1" applyAlignment="1">
      <alignment horizontal="center" vertical="center" wrapText="1"/>
    </xf>
    <xf numFmtId="0" fontId="0" fillId="4" borderId="36" xfId="0" applyFont="1" applyFill="1" applyBorder="1" applyAlignment="1">
      <alignment horizontal="center" vertical="center" wrapText="1"/>
    </xf>
    <xf numFmtId="0" fontId="0" fillId="4" borderId="40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0" fillId="2" borderId="36" xfId="0" applyFont="1" applyFill="1" applyBorder="1" applyAlignment="1">
      <alignment horizontal="center" vertical="center" wrapText="1"/>
    </xf>
    <xf numFmtId="0" fontId="0" fillId="6" borderId="4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3" fillId="6" borderId="35" xfId="0" applyFont="1" applyFill="1" applyBorder="1" applyAlignment="1">
      <alignment vertical="center" wrapText="1"/>
    </xf>
    <xf numFmtId="0" fontId="3" fillId="6" borderId="38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5" borderId="56" xfId="0" applyFont="1" applyFill="1" applyBorder="1" applyAlignment="1">
      <alignment horizontal="center" vertical="center" wrapText="1"/>
    </xf>
    <xf numFmtId="0" fontId="5" fillId="0" borderId="57" xfId="0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0" fontId="3" fillId="0" borderId="0" xfId="0" applyFont="1"/>
    <xf numFmtId="0" fontId="8" fillId="3" borderId="58" xfId="0" applyFont="1" applyFill="1" applyBorder="1" applyAlignment="1">
      <alignment vertical="center" wrapText="1"/>
    </xf>
    <xf numFmtId="0" fontId="8" fillId="3" borderId="1" xfId="0" applyFont="1" applyFill="1" applyBorder="1" applyAlignment="1">
      <alignment vertical="center" wrapText="1"/>
    </xf>
    <xf numFmtId="0" fontId="9" fillId="7" borderId="51" xfId="0" applyFont="1" applyFill="1" applyBorder="1" applyAlignment="1">
      <alignment horizontal="center" vertical="center" wrapText="1"/>
    </xf>
    <xf numFmtId="0" fontId="9" fillId="0" borderId="59" xfId="0" applyFont="1" applyBorder="1" applyAlignment="1">
      <alignment horizontal="center" vertical="center" wrapText="1"/>
    </xf>
    <xf numFmtId="0" fontId="9" fillId="0" borderId="59" xfId="0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horizontal="center" vertical="center"/>
    </xf>
    <xf numFmtId="0" fontId="9" fillId="0" borderId="58" xfId="0" applyFont="1" applyBorder="1" applyAlignment="1">
      <alignment horizontal="center" vertical="center"/>
    </xf>
    <xf numFmtId="0" fontId="3" fillId="0" borderId="60" xfId="0" applyFont="1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6" borderId="36" xfId="0" applyFill="1" applyBorder="1" applyAlignment="1">
      <alignment horizontal="center" vertical="center"/>
    </xf>
    <xf numFmtId="0" fontId="0" fillId="0" borderId="36" xfId="0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0" fillId="0" borderId="53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vertical="center" wrapText="1"/>
    </xf>
    <xf numFmtId="0" fontId="0" fillId="0" borderId="40" xfId="0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9" fillId="7" borderId="0" xfId="0" applyFont="1" applyFill="1" applyBorder="1" applyAlignment="1">
      <alignment horizontal="center" vertical="center" wrapText="1"/>
    </xf>
    <xf numFmtId="0" fontId="9" fillId="7" borderId="0" xfId="0" applyFont="1" applyFill="1" applyBorder="1" applyAlignment="1">
      <alignment horizontal="center" vertical="center"/>
    </xf>
    <xf numFmtId="0" fontId="6" fillId="5" borderId="64" xfId="0" applyFont="1" applyFill="1" applyBorder="1" applyAlignment="1">
      <alignment horizontal="center" vertical="center" wrapText="1"/>
    </xf>
    <xf numFmtId="0" fontId="6" fillId="5" borderId="68" xfId="0" applyFont="1" applyFill="1" applyBorder="1" applyAlignment="1">
      <alignment horizontal="center" vertical="center" wrapText="1"/>
    </xf>
    <xf numFmtId="1" fontId="5" fillId="0" borderId="69" xfId="0" applyNumberFormat="1" applyFont="1" applyBorder="1" applyAlignment="1">
      <alignment horizontal="center" vertical="center" wrapText="1"/>
    </xf>
    <xf numFmtId="0" fontId="6" fillId="5" borderId="66" xfId="0" applyFont="1" applyFill="1" applyBorder="1" applyAlignment="1">
      <alignment horizontal="center" vertical="center" wrapText="1"/>
    </xf>
    <xf numFmtId="0" fontId="5" fillId="0" borderId="5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" fontId="5" fillId="0" borderId="70" xfId="0" applyNumberFormat="1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1" fontId="0" fillId="0" borderId="37" xfId="0" applyNumberForma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" fontId="5" fillId="0" borderId="2" xfId="0" applyNumberFormat="1" applyFont="1" applyBorder="1" applyAlignment="1">
      <alignment horizontal="center" vertical="center"/>
    </xf>
    <xf numFmtId="0" fontId="6" fillId="3" borderId="44" xfId="0" applyFont="1" applyFill="1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6" borderId="3" xfId="0" applyFont="1" applyFill="1" applyBorder="1" applyAlignment="1">
      <alignment vertical="center"/>
    </xf>
    <xf numFmtId="0" fontId="0" fillId="0" borderId="3" xfId="0" applyFont="1" applyFill="1" applyBorder="1" applyAlignment="1">
      <alignment vertical="center"/>
    </xf>
    <xf numFmtId="0" fontId="0" fillId="0" borderId="3" xfId="0" applyFont="1" applyFill="1" applyBorder="1" applyAlignment="1">
      <alignment horizontal="center" vertical="center"/>
    </xf>
    <xf numFmtId="0" fontId="3" fillId="0" borderId="53" xfId="0" applyFont="1" applyFill="1" applyBorder="1" applyAlignment="1">
      <alignment horizontal="center" vertical="center"/>
    </xf>
    <xf numFmtId="1" fontId="0" fillId="0" borderId="3" xfId="0" applyNumberFormat="1" applyFill="1" applyBorder="1" applyAlignment="1">
      <alignment horizontal="center" vertical="center"/>
    </xf>
    <xf numFmtId="0" fontId="0" fillId="0" borderId="3" xfId="0" applyNumberFormat="1" applyFill="1" applyBorder="1" applyAlignment="1">
      <alignment horizontal="center" vertical="center"/>
    </xf>
    <xf numFmtId="164" fontId="0" fillId="0" borderId="3" xfId="0" applyNumberFormat="1" applyFill="1" applyBorder="1" applyAlignment="1">
      <alignment horizontal="center" vertical="center"/>
    </xf>
    <xf numFmtId="1" fontId="0" fillId="0" borderId="7" xfId="0" applyNumberFormat="1" applyFill="1" applyBorder="1" applyAlignment="1">
      <alignment horizontal="center" vertical="center"/>
    </xf>
    <xf numFmtId="1" fontId="0" fillId="0" borderId="8" xfId="0" applyNumberFormat="1" applyFill="1" applyBorder="1" applyAlignment="1">
      <alignment horizontal="center" vertical="center"/>
    </xf>
    <xf numFmtId="0" fontId="0" fillId="0" borderId="7" xfId="0" applyNumberFormat="1" applyFill="1" applyBorder="1" applyAlignment="1">
      <alignment horizontal="center" vertical="center"/>
    </xf>
    <xf numFmtId="0" fontId="0" fillId="0" borderId="8" xfId="0" applyNumberFormat="1" applyFill="1" applyBorder="1" applyAlignment="1">
      <alignment horizontal="center" vertical="center"/>
    </xf>
    <xf numFmtId="164" fontId="0" fillId="0" borderId="7" xfId="0" applyNumberFormat="1" applyFill="1" applyBorder="1" applyAlignment="1">
      <alignment horizontal="center" vertical="center"/>
    </xf>
    <xf numFmtId="164" fontId="0" fillId="0" borderId="8" xfId="0" applyNumberFormat="1" applyFill="1" applyBorder="1" applyAlignment="1">
      <alignment horizontal="center" vertical="center"/>
    </xf>
    <xf numFmtId="164" fontId="0" fillId="0" borderId="9" xfId="0" applyNumberFormat="1" applyFill="1" applyBorder="1" applyAlignment="1">
      <alignment horizontal="center" vertical="center"/>
    </xf>
    <xf numFmtId="164" fontId="0" fillId="0" borderId="10" xfId="0" applyNumberFormat="1" applyFill="1" applyBorder="1" applyAlignment="1">
      <alignment horizontal="center" vertical="center"/>
    </xf>
    <xf numFmtId="164" fontId="0" fillId="0" borderId="11" xfId="0" applyNumberFormat="1" applyFill="1" applyBorder="1" applyAlignment="1">
      <alignment horizontal="center" vertical="center"/>
    </xf>
    <xf numFmtId="1" fontId="0" fillId="0" borderId="9" xfId="0" applyNumberFormat="1" applyFill="1" applyBorder="1" applyAlignment="1">
      <alignment horizontal="center" vertical="center"/>
    </xf>
    <xf numFmtId="1" fontId="0" fillId="0" borderId="10" xfId="0" applyNumberFormat="1" applyFill="1" applyBorder="1" applyAlignment="1">
      <alignment horizontal="center" vertical="center"/>
    </xf>
    <xf numFmtId="1" fontId="0" fillId="0" borderId="11" xfId="0" applyNumberFormat="1" applyFill="1" applyBorder="1" applyAlignment="1">
      <alignment horizontal="center" vertical="center"/>
    </xf>
    <xf numFmtId="0" fontId="0" fillId="0" borderId="29" xfId="0" applyFont="1" applyFill="1" applyBorder="1" applyAlignment="1">
      <alignment horizontal="center" vertical="center" wrapText="1"/>
    </xf>
    <xf numFmtId="0" fontId="0" fillId="0" borderId="54" xfId="0" applyFont="1" applyFill="1" applyBorder="1" applyAlignment="1">
      <alignment horizontal="center" vertical="center" wrapText="1"/>
    </xf>
    <xf numFmtId="0" fontId="0" fillId="0" borderId="31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left" vertical="center"/>
    </xf>
    <xf numFmtId="0" fontId="7" fillId="6" borderId="8" xfId="0" applyFont="1" applyFill="1" applyBorder="1" applyAlignment="1">
      <alignment horizontal="center" vertical="center"/>
    </xf>
    <xf numFmtId="0" fontId="7" fillId="6" borderId="7" xfId="0" applyFont="1" applyFill="1" applyBorder="1" applyAlignment="1">
      <alignment horizontal="center" vertical="center"/>
    </xf>
    <xf numFmtId="0" fontId="7" fillId="6" borderId="9" xfId="0" applyFont="1" applyFill="1" applyBorder="1" applyAlignment="1">
      <alignment horizontal="center" vertical="center"/>
    </xf>
    <xf numFmtId="0" fontId="7" fillId="6" borderId="10" xfId="0" applyFont="1" applyFill="1" applyBorder="1" applyAlignment="1">
      <alignment horizontal="center" vertical="center"/>
    </xf>
    <xf numFmtId="0" fontId="7" fillId="6" borderId="11" xfId="0" applyFont="1" applyFill="1" applyBorder="1" applyAlignment="1">
      <alignment horizontal="center" vertical="center"/>
    </xf>
    <xf numFmtId="0" fontId="0" fillId="6" borderId="35" xfId="0" applyFont="1" applyFill="1" applyBorder="1" applyAlignment="1">
      <alignment vertical="center"/>
    </xf>
    <xf numFmtId="0" fontId="0" fillId="6" borderId="21" xfId="0" applyFont="1" applyFill="1" applyBorder="1" applyAlignment="1">
      <alignment vertical="center"/>
    </xf>
    <xf numFmtId="0" fontId="0" fillId="6" borderId="22" xfId="0" applyFont="1" applyFill="1" applyBorder="1" applyAlignment="1">
      <alignment vertical="center"/>
    </xf>
    <xf numFmtId="0" fontId="0" fillId="0" borderId="32" xfId="0" applyBorder="1" applyAlignment="1">
      <alignment vertical="center"/>
    </xf>
    <xf numFmtId="0" fontId="0" fillId="0" borderId="25" xfId="0" applyBorder="1" applyAlignment="1">
      <alignment vertical="center"/>
    </xf>
    <xf numFmtId="0" fontId="3" fillId="3" borderId="37" xfId="0" applyFont="1" applyFill="1" applyBorder="1" applyAlignment="1">
      <alignment vertical="center" wrapText="1"/>
    </xf>
    <xf numFmtId="0" fontId="3" fillId="3" borderId="32" xfId="0" applyFont="1" applyFill="1" applyBorder="1" applyAlignment="1">
      <alignment vertical="center" wrapText="1"/>
    </xf>
    <xf numFmtId="0" fontId="3" fillId="3" borderId="25" xfId="0" applyFont="1" applyFill="1" applyBorder="1" applyAlignment="1">
      <alignment vertical="center" wrapText="1"/>
    </xf>
    <xf numFmtId="0" fontId="3" fillId="3" borderId="44" xfId="0" applyFont="1" applyFill="1" applyBorder="1" applyAlignment="1">
      <alignment vertical="center" wrapText="1"/>
    </xf>
    <xf numFmtId="0" fontId="3" fillId="3" borderId="51" xfId="0" applyFont="1" applyFill="1" applyBorder="1" applyAlignment="1">
      <alignment vertical="center" wrapText="1"/>
    </xf>
    <xf numFmtId="0" fontId="3" fillId="3" borderId="2" xfId="0" applyFont="1" applyFill="1" applyBorder="1" applyAlignment="1">
      <alignment vertical="center" wrapText="1"/>
    </xf>
    <xf numFmtId="0" fontId="3" fillId="3" borderId="38" xfId="0" applyFont="1" applyFill="1" applyBorder="1" applyAlignment="1">
      <alignment vertical="center"/>
    </xf>
    <xf numFmtId="0" fontId="3" fillId="3" borderId="39" xfId="0" applyFont="1" applyFill="1" applyBorder="1" applyAlignment="1">
      <alignment vertical="center"/>
    </xf>
    <xf numFmtId="0" fontId="3" fillId="3" borderId="34" xfId="0" applyFont="1" applyFill="1" applyBorder="1" applyAlignment="1">
      <alignment vertical="center"/>
    </xf>
    <xf numFmtId="0" fontId="3" fillId="3" borderId="44" xfId="0" applyFont="1" applyFill="1" applyBorder="1" applyAlignment="1">
      <alignment vertical="center"/>
    </xf>
    <xf numFmtId="0" fontId="3" fillId="3" borderId="51" xfId="0" applyFont="1" applyFill="1" applyBorder="1" applyAlignment="1">
      <alignment vertical="center"/>
    </xf>
    <xf numFmtId="0" fontId="3" fillId="3" borderId="2" xfId="0" applyFont="1" applyFill="1" applyBorder="1" applyAlignment="1">
      <alignment vertical="center"/>
    </xf>
    <xf numFmtId="0" fontId="0" fillId="6" borderId="35" xfId="0" applyFill="1" applyBorder="1" applyAlignment="1">
      <alignment vertical="center"/>
    </xf>
    <xf numFmtId="0" fontId="0" fillId="6" borderId="21" xfId="0" applyFill="1" applyBorder="1" applyAlignment="1">
      <alignment vertical="center"/>
    </xf>
    <xf numFmtId="0" fontId="0" fillId="6" borderId="22" xfId="0" applyFill="1" applyBorder="1" applyAlignment="1">
      <alignment vertical="center"/>
    </xf>
    <xf numFmtId="0" fontId="0" fillId="6" borderId="36" xfId="0" applyFill="1" applyBorder="1" applyAlignment="1">
      <alignment vertical="center"/>
    </xf>
    <xf numFmtId="0" fontId="0" fillId="6" borderId="23" xfId="0" applyFill="1" applyBorder="1" applyAlignment="1">
      <alignment vertical="center"/>
    </xf>
    <xf numFmtId="0" fontId="0" fillId="6" borderId="20" xfId="0" applyFill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5" fillId="5" borderId="62" xfId="0" applyFont="1" applyFill="1" applyBorder="1" applyAlignment="1">
      <alignment horizontal="center" vertical="center" wrapText="1"/>
    </xf>
    <xf numFmtId="0" fontId="5" fillId="5" borderId="66" xfId="0" applyFont="1" applyFill="1" applyBorder="1" applyAlignment="1">
      <alignment horizontal="center" vertical="center" wrapText="1"/>
    </xf>
    <xf numFmtId="0" fontId="6" fillId="5" borderId="63" xfId="0" applyFont="1" applyFill="1" applyBorder="1" applyAlignment="1">
      <alignment horizontal="center" vertical="center" wrapText="1"/>
    </xf>
    <xf numFmtId="0" fontId="6" fillId="5" borderId="49" xfId="0" applyFont="1" applyFill="1" applyBorder="1" applyAlignment="1">
      <alignment horizontal="center" vertical="center" wrapText="1"/>
    </xf>
    <xf numFmtId="0" fontId="6" fillId="5" borderId="65" xfId="0" applyFont="1" applyFill="1" applyBorder="1" applyAlignment="1">
      <alignment horizontal="center" vertical="center" wrapText="1"/>
    </xf>
    <xf numFmtId="0" fontId="6" fillId="5" borderId="67" xfId="0" applyFont="1" applyFill="1" applyBorder="1" applyAlignment="1">
      <alignment horizontal="center" vertical="center" wrapText="1"/>
    </xf>
    <xf numFmtId="0" fontId="3" fillId="3" borderId="44" xfId="0" applyFont="1" applyFill="1" applyBorder="1" applyAlignment="1">
      <alignment horizontal="center" vertical="center"/>
    </xf>
    <xf numFmtId="0" fontId="3" fillId="3" borderId="5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0" fillId="0" borderId="52" xfId="0" applyFont="1" applyFill="1" applyBorder="1" applyAlignment="1">
      <alignment horizontal="left" vertical="center" wrapText="1"/>
    </xf>
    <xf numFmtId="0" fontId="0" fillId="0" borderId="53" xfId="0" applyFont="1" applyFill="1" applyBorder="1" applyAlignment="1">
      <alignment horizontal="left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0" fillId="6" borderId="21" xfId="0" applyFill="1" applyBorder="1" applyAlignment="1">
      <alignment horizontal="center" vertical="center"/>
    </xf>
    <xf numFmtId="0" fontId="0" fillId="6" borderId="22" xfId="0" applyFill="1" applyBorder="1" applyAlignment="1">
      <alignment horizontal="center" vertical="center"/>
    </xf>
    <xf numFmtId="0" fontId="0" fillId="6" borderId="23" xfId="0" applyFill="1" applyBorder="1" applyAlignment="1">
      <alignment horizontal="center" vertical="center"/>
    </xf>
    <xf numFmtId="0" fontId="0" fillId="6" borderId="20" xfId="0" applyFill="1" applyBorder="1" applyAlignment="1">
      <alignment horizontal="center" vertical="center"/>
    </xf>
    <xf numFmtId="0" fontId="0" fillId="6" borderId="41" xfId="0" applyFill="1" applyBorder="1" applyAlignment="1">
      <alignment horizontal="center" vertical="center"/>
    </xf>
    <xf numFmtId="0" fontId="0" fillId="6" borderId="42" xfId="0" applyFill="1" applyBorder="1" applyAlignment="1">
      <alignment horizontal="center" vertical="center"/>
    </xf>
    <xf numFmtId="0" fontId="3" fillId="3" borderId="27" xfId="0" applyFont="1" applyFill="1" applyBorder="1" applyAlignment="1">
      <alignment horizontal="center" vertical="center"/>
    </xf>
    <xf numFmtId="0" fontId="3" fillId="3" borderId="28" xfId="0" applyFont="1" applyFill="1" applyBorder="1" applyAlignment="1">
      <alignment horizontal="center" vertical="center"/>
    </xf>
    <xf numFmtId="0" fontId="3" fillId="3" borderId="26" xfId="0" applyFont="1" applyFill="1" applyBorder="1" applyAlignment="1">
      <alignment horizontal="center" vertical="center" wrapText="1"/>
    </xf>
    <xf numFmtId="0" fontId="3" fillId="3" borderId="27" xfId="0" applyFont="1" applyFill="1" applyBorder="1" applyAlignment="1">
      <alignment horizontal="center" vertical="center" wrapText="1"/>
    </xf>
    <xf numFmtId="0" fontId="0" fillId="6" borderId="35" xfId="0" applyFont="1" applyFill="1" applyBorder="1" applyAlignment="1">
      <alignment horizontal="center" vertical="center"/>
    </xf>
    <xf numFmtId="0" fontId="0" fillId="6" borderId="21" xfId="0" applyFont="1" applyFill="1" applyBorder="1" applyAlignment="1">
      <alignment horizontal="center" vertical="center"/>
    </xf>
    <xf numFmtId="0" fontId="0" fillId="6" borderId="22" xfId="0" applyFont="1" applyFill="1" applyBorder="1" applyAlignment="1">
      <alignment horizontal="center" vertical="center"/>
    </xf>
    <xf numFmtId="1" fontId="0" fillId="0" borderId="37" xfId="0" applyNumberFormat="1" applyBorder="1" applyAlignment="1">
      <alignment horizontal="center" vertical="center"/>
    </xf>
    <xf numFmtId="1" fontId="0" fillId="0" borderId="32" xfId="0" applyNumberFormat="1" applyBorder="1" applyAlignment="1">
      <alignment horizontal="center" vertical="center"/>
    </xf>
    <xf numFmtId="1" fontId="0" fillId="0" borderId="24" xfId="0" applyNumberFormat="1" applyBorder="1" applyAlignment="1">
      <alignment horizontal="center" vertical="center"/>
    </xf>
    <xf numFmtId="0" fontId="0" fillId="6" borderId="38" xfId="0" applyFont="1" applyFill="1" applyBorder="1" applyAlignment="1">
      <alignment horizontal="center" vertical="center"/>
    </xf>
    <xf numFmtId="0" fontId="0" fillId="6" borderId="39" xfId="0" applyFont="1" applyFill="1" applyBorder="1" applyAlignment="1">
      <alignment horizontal="center" vertical="center"/>
    </xf>
    <xf numFmtId="0" fontId="0" fillId="6" borderId="34" xfId="0" applyFont="1" applyFill="1" applyBorder="1" applyAlignment="1">
      <alignment horizontal="center" vertical="center"/>
    </xf>
    <xf numFmtId="0" fontId="0" fillId="6" borderId="36" xfId="0" applyFill="1" applyBorder="1" applyAlignment="1">
      <alignment horizontal="center" vertical="center"/>
    </xf>
    <xf numFmtId="1" fontId="0" fillId="0" borderId="25" xfId="0" applyNumberFormat="1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4" borderId="52" xfId="0" applyFont="1" applyFill="1" applyBorder="1" applyAlignment="1">
      <alignment horizontal="left" vertical="center" wrapText="1"/>
    </xf>
    <xf numFmtId="0" fontId="0" fillId="4" borderId="53" xfId="0" applyFont="1" applyFill="1" applyBorder="1" applyAlignment="1">
      <alignment horizontal="left" vertical="center" wrapText="1"/>
    </xf>
    <xf numFmtId="0" fontId="3" fillId="6" borderId="35" xfId="0" applyFont="1" applyFill="1" applyBorder="1" applyAlignment="1">
      <alignment horizontal="center" vertical="center"/>
    </xf>
    <xf numFmtId="0" fontId="3" fillId="6" borderId="21" xfId="0" applyFont="1" applyFill="1" applyBorder="1" applyAlignment="1">
      <alignment horizontal="center" vertical="center"/>
    </xf>
    <xf numFmtId="0" fontId="3" fillId="6" borderId="22" xfId="0" applyFont="1" applyFill="1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6" fillId="5" borderId="45" xfId="0" applyFont="1" applyFill="1" applyBorder="1" applyAlignment="1">
      <alignment horizontal="center" vertical="center" wrapText="1"/>
    </xf>
    <xf numFmtId="0" fontId="6" fillId="5" borderId="61" xfId="0" applyFont="1" applyFill="1" applyBorder="1" applyAlignment="1">
      <alignment horizontal="center" vertical="center" wrapText="1"/>
    </xf>
    <xf numFmtId="0" fontId="5" fillId="5" borderId="45" xfId="0" applyFont="1" applyFill="1" applyBorder="1" applyAlignment="1">
      <alignment horizontal="center" vertical="center" wrapText="1"/>
    </xf>
    <xf numFmtId="0" fontId="5" fillId="5" borderId="49" xfId="0" applyFont="1" applyFill="1" applyBorder="1" applyAlignment="1">
      <alignment horizontal="center" vertical="center" wrapText="1"/>
    </xf>
    <xf numFmtId="0" fontId="3" fillId="6" borderId="38" xfId="0" applyFont="1" applyFill="1" applyBorder="1" applyAlignment="1">
      <alignment horizontal="center" vertical="center"/>
    </xf>
    <xf numFmtId="0" fontId="3" fillId="6" borderId="39" xfId="0" applyFont="1" applyFill="1" applyBorder="1" applyAlignment="1">
      <alignment horizontal="center" vertical="center"/>
    </xf>
    <xf numFmtId="0" fontId="3" fillId="6" borderId="34" xfId="0" applyFont="1" applyFill="1" applyBorder="1" applyAlignment="1">
      <alignment horizontal="center" vertical="center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9"/>
  <sheetViews>
    <sheetView tabSelected="1" workbookViewId="0">
      <selection activeCell="C11" sqref="C11"/>
    </sheetView>
  </sheetViews>
  <sheetFormatPr baseColWidth="10" defaultRowHeight="15" x14ac:dyDescent="0.25"/>
  <cols>
    <col min="1" max="1" width="38.85546875" customWidth="1"/>
    <col min="2" max="2" width="7.5703125" customWidth="1"/>
    <col min="3" max="3" width="12.85546875" customWidth="1"/>
    <col min="8" max="8" width="47" bestFit="1" customWidth="1"/>
    <col min="9" max="9" width="33.28515625" customWidth="1"/>
    <col min="10" max="10" width="18" customWidth="1"/>
    <col min="11" max="11" width="19.28515625" customWidth="1"/>
  </cols>
  <sheetData>
    <row r="1" spans="1:13" x14ac:dyDescent="0.25">
      <c r="A1" s="165" t="s">
        <v>60</v>
      </c>
      <c r="B1" s="165"/>
      <c r="C1" s="165"/>
      <c r="D1" s="165"/>
      <c r="E1" s="165"/>
      <c r="F1" s="165"/>
      <c r="H1" s="80" t="s">
        <v>59</v>
      </c>
    </row>
    <row r="2" spans="1:13" ht="15.75" thickBot="1" x14ac:dyDescent="0.3"/>
    <row r="3" spans="1:13" ht="16.5" thickBot="1" x14ac:dyDescent="0.3">
      <c r="A3" s="166" t="s">
        <v>13</v>
      </c>
      <c r="B3" s="167"/>
      <c r="C3" s="167"/>
      <c r="D3" s="167"/>
      <c r="E3" s="167"/>
      <c r="F3" s="168"/>
      <c r="H3" s="169"/>
      <c r="I3" s="171" t="s">
        <v>52</v>
      </c>
      <c r="J3" s="100" t="s">
        <v>53</v>
      </c>
      <c r="K3" s="173" t="s">
        <v>44</v>
      </c>
    </row>
    <row r="4" spans="1:13" ht="19.5" thickBot="1" x14ac:dyDescent="0.3">
      <c r="A4" s="17" t="s">
        <v>54</v>
      </c>
      <c r="B4" s="175"/>
      <c r="C4" s="176"/>
      <c r="D4" s="176"/>
      <c r="E4" s="176"/>
      <c r="F4" s="177"/>
      <c r="H4" s="170"/>
      <c r="I4" s="172"/>
      <c r="J4" s="16" t="s">
        <v>90</v>
      </c>
      <c r="K4" s="174"/>
    </row>
    <row r="5" spans="1:13" ht="16.5" thickBot="1" x14ac:dyDescent="0.3">
      <c r="A5" s="18"/>
      <c r="B5" s="22" t="s">
        <v>10</v>
      </c>
      <c r="C5" s="45" t="s">
        <v>61</v>
      </c>
      <c r="D5" s="46" t="s">
        <v>62</v>
      </c>
      <c r="E5" s="46" t="s">
        <v>63</v>
      </c>
      <c r="F5" s="47" t="s">
        <v>64</v>
      </c>
      <c r="H5" s="77" t="str">
        <f>A42</f>
        <v>Produit 1</v>
      </c>
      <c r="I5" s="78" t="str">
        <f>C42</f>
        <v>Anticorrosion / antitartre</v>
      </c>
      <c r="J5" s="78" t="e">
        <f>C44</f>
        <v>#DIV/0!</v>
      </c>
      <c r="K5" s="79" t="e">
        <f>C45</f>
        <v>#DIV/0!</v>
      </c>
    </row>
    <row r="6" spans="1:13" ht="16.5" thickBot="1" x14ac:dyDescent="0.3">
      <c r="A6" s="19" t="s">
        <v>65</v>
      </c>
      <c r="B6" s="43"/>
      <c r="C6" s="114"/>
      <c r="D6" s="114"/>
      <c r="E6" s="114"/>
      <c r="F6" s="114"/>
      <c r="H6" s="101" t="str">
        <f>A46</f>
        <v>Produit 2</v>
      </c>
      <c r="I6" s="12" t="str">
        <f>C46</f>
        <v>Biocide oxydant</v>
      </c>
      <c r="J6" s="12">
        <f>C47</f>
        <v>20</v>
      </c>
      <c r="K6" s="102">
        <f>C51</f>
        <v>0</v>
      </c>
    </row>
    <row r="7" spans="1:13" ht="16.5" thickBot="1" x14ac:dyDescent="0.3">
      <c r="A7" s="20" t="s">
        <v>1</v>
      </c>
      <c r="B7" s="44"/>
      <c r="C7" s="114"/>
      <c r="D7" s="114"/>
      <c r="E7" s="114"/>
      <c r="F7" s="114"/>
      <c r="H7" s="103" t="str">
        <f>A49</f>
        <v>Produit 3</v>
      </c>
      <c r="I7" s="104" t="str">
        <f>C49</f>
        <v>Activateur de chlore</v>
      </c>
      <c r="J7" s="104">
        <f>C50</f>
        <v>10</v>
      </c>
      <c r="K7" s="106">
        <f>C51</f>
        <v>0</v>
      </c>
    </row>
    <row r="8" spans="1:13" ht="16.5" thickBot="1" x14ac:dyDescent="0.3">
      <c r="A8" s="20" t="s">
        <v>55</v>
      </c>
      <c r="B8" s="44"/>
      <c r="C8" s="114"/>
      <c r="D8" s="114"/>
      <c r="E8" s="114"/>
      <c r="F8" s="114"/>
      <c r="H8" s="108" t="str">
        <f>A52</f>
        <v>Produit 4</v>
      </c>
      <c r="I8" s="105" t="str">
        <f>C52</f>
        <v>Biocide anti-accoutumance</v>
      </c>
      <c r="J8" s="105">
        <f>C53</f>
        <v>100</v>
      </c>
      <c r="K8" s="107">
        <f>C56</f>
        <v>0</v>
      </c>
    </row>
    <row r="9" spans="1:13" ht="16.5" thickBot="1" x14ac:dyDescent="0.3">
      <c r="A9" s="20" t="s">
        <v>97</v>
      </c>
      <c r="B9" s="44"/>
      <c r="C9" s="114"/>
      <c r="D9" s="114"/>
      <c r="E9" s="114"/>
      <c r="F9" s="114"/>
      <c r="H9" s="112" t="str">
        <f>A57</f>
        <v>Produit 5</v>
      </c>
      <c r="I9" s="110" t="str">
        <f>C57</f>
        <v>Biodispersant</v>
      </c>
      <c r="J9" s="110">
        <f>C58</f>
        <v>5</v>
      </c>
      <c r="K9" s="111">
        <f>C59</f>
        <v>0</v>
      </c>
      <c r="L9" s="97"/>
      <c r="M9" s="97"/>
    </row>
    <row r="10" spans="1:13" ht="16.5" thickBot="1" x14ac:dyDescent="0.3">
      <c r="A10" s="20" t="s">
        <v>66</v>
      </c>
      <c r="B10" s="44" t="s">
        <v>74</v>
      </c>
      <c r="C10" s="114"/>
      <c r="D10" s="114"/>
      <c r="E10" s="114"/>
      <c r="F10" s="114"/>
      <c r="H10" s="95"/>
      <c r="I10" s="98"/>
      <c r="J10" s="99"/>
      <c r="K10" s="99"/>
      <c r="L10" s="99"/>
      <c r="M10" s="99"/>
    </row>
    <row r="11" spans="1:13" ht="18" thickBot="1" x14ac:dyDescent="0.3">
      <c r="A11" s="20" t="s">
        <v>98</v>
      </c>
      <c r="B11" s="44" t="s">
        <v>33</v>
      </c>
      <c r="C11" s="114"/>
      <c r="D11" s="114"/>
      <c r="E11" s="114"/>
      <c r="F11" s="114"/>
      <c r="J11" s="88">
        <f>C7</f>
        <v>0</v>
      </c>
      <c r="K11" s="88">
        <f t="shared" ref="K11" si="0">D7</f>
        <v>0</v>
      </c>
      <c r="L11" s="88">
        <f t="shared" ref="L11" si="1">E7</f>
        <v>0</v>
      </c>
      <c r="M11" s="88">
        <f t="shared" ref="M11" si="2">F7</f>
        <v>0</v>
      </c>
    </row>
    <row r="12" spans="1:13" ht="16.5" thickBot="1" x14ac:dyDescent="0.3">
      <c r="A12" s="20" t="s">
        <v>99</v>
      </c>
      <c r="B12" s="44" t="s">
        <v>25</v>
      </c>
      <c r="C12" s="114"/>
      <c r="D12" s="114"/>
      <c r="E12" s="114"/>
      <c r="F12" s="114"/>
      <c r="H12" s="82"/>
      <c r="I12" s="83"/>
      <c r="J12" s="86">
        <f t="shared" ref="J12:M15" si="3">C38</f>
        <v>0</v>
      </c>
      <c r="K12" s="86">
        <f t="shared" si="3"/>
        <v>0</v>
      </c>
      <c r="L12" s="86">
        <f t="shared" si="3"/>
        <v>0</v>
      </c>
      <c r="M12" s="86">
        <f t="shared" si="3"/>
        <v>0</v>
      </c>
    </row>
    <row r="13" spans="1:13" ht="16.5" thickBot="1" x14ac:dyDescent="0.3">
      <c r="A13" s="20" t="s">
        <v>100</v>
      </c>
      <c r="B13" s="44" t="s">
        <v>25</v>
      </c>
      <c r="C13" s="114"/>
      <c r="D13" s="114"/>
      <c r="E13" s="114"/>
      <c r="F13" s="114"/>
      <c r="H13" s="81" t="str">
        <f>A28</f>
        <v>Pertes d'eau par évaporation</v>
      </c>
      <c r="I13" s="84"/>
      <c r="J13" s="87">
        <f t="shared" si="3"/>
        <v>0</v>
      </c>
      <c r="K13" s="87">
        <f t="shared" si="3"/>
        <v>0</v>
      </c>
      <c r="L13" s="87">
        <f t="shared" si="3"/>
        <v>0</v>
      </c>
      <c r="M13" s="87">
        <f t="shared" si="3"/>
        <v>0</v>
      </c>
    </row>
    <row r="14" spans="1:13" ht="16.5" thickBot="1" x14ac:dyDescent="0.3">
      <c r="A14" s="20" t="s">
        <v>67</v>
      </c>
      <c r="B14" s="44" t="s">
        <v>25</v>
      </c>
      <c r="C14" s="116">
        <f>C12-C13</f>
        <v>0</v>
      </c>
      <c r="D14" s="116">
        <f t="shared" ref="D14:F14" si="4">D12-D13</f>
        <v>0</v>
      </c>
      <c r="E14" s="116">
        <f t="shared" si="4"/>
        <v>0</v>
      </c>
      <c r="F14" s="116">
        <f t="shared" si="4"/>
        <v>0</v>
      </c>
      <c r="H14" s="81" t="str">
        <f>A29</f>
        <v>Pertes d'eau par entrainement vésiculaire</v>
      </c>
      <c r="I14" s="85"/>
      <c r="J14" s="87">
        <f t="shared" si="3"/>
        <v>0</v>
      </c>
      <c r="K14" s="87">
        <f t="shared" si="3"/>
        <v>0</v>
      </c>
      <c r="L14" s="87">
        <f t="shared" si="3"/>
        <v>0</v>
      </c>
      <c r="M14" s="87">
        <f t="shared" si="3"/>
        <v>0</v>
      </c>
    </row>
    <row r="15" spans="1:13" ht="18" thickBot="1" x14ac:dyDescent="0.3">
      <c r="A15" s="20" t="s">
        <v>68</v>
      </c>
      <c r="B15" s="44" t="s">
        <v>9</v>
      </c>
      <c r="C15" s="114"/>
      <c r="D15" s="114"/>
      <c r="E15" s="114"/>
      <c r="F15" s="114"/>
      <c r="H15" s="81" t="str">
        <f>A30</f>
        <v>Purges de déconcentration</v>
      </c>
      <c r="I15" s="85">
        <f>B41</f>
        <v>0</v>
      </c>
      <c r="J15" s="87">
        <f t="shared" si="3"/>
        <v>0</v>
      </c>
      <c r="K15" s="87">
        <f t="shared" si="3"/>
        <v>0</v>
      </c>
      <c r="L15" s="87">
        <f t="shared" si="3"/>
        <v>0</v>
      </c>
      <c r="M15" s="87">
        <f t="shared" si="3"/>
        <v>0</v>
      </c>
    </row>
    <row r="16" spans="1:13" ht="18" thickBot="1" x14ac:dyDescent="0.3">
      <c r="A16" s="20" t="s">
        <v>69</v>
      </c>
      <c r="B16" s="44" t="s">
        <v>9</v>
      </c>
      <c r="C16" s="114"/>
      <c r="D16" s="114"/>
      <c r="E16" s="114"/>
      <c r="F16" s="114"/>
      <c r="H16" s="81" t="str">
        <f>A31</f>
        <v>Appoint en eau neuve</v>
      </c>
      <c r="I16" s="85">
        <f t="shared" ref="I16" si="5">B41</f>
        <v>0</v>
      </c>
      <c r="J16" s="87">
        <f t="shared" ref="J16" si="6">C41</f>
        <v>0</v>
      </c>
      <c r="K16" s="87">
        <f t="shared" ref="K16" si="7">D41</f>
        <v>0</v>
      </c>
      <c r="L16" s="87">
        <f t="shared" ref="L16" si="8">E41</f>
        <v>0</v>
      </c>
      <c r="M16" s="87">
        <f t="shared" ref="M16" si="9">F41</f>
        <v>0</v>
      </c>
    </row>
    <row r="17" spans="1:13" ht="17.25" x14ac:dyDescent="0.25">
      <c r="A17" s="20" t="s">
        <v>73</v>
      </c>
      <c r="B17" s="44" t="s">
        <v>9</v>
      </c>
      <c r="C17" s="116">
        <f>C15+C16</f>
        <v>0</v>
      </c>
      <c r="D17" s="116">
        <f t="shared" ref="D17:F17" si="10">D15+D16</f>
        <v>0</v>
      </c>
      <c r="E17" s="116">
        <f t="shared" si="10"/>
        <v>0</v>
      </c>
      <c r="F17" s="116">
        <f t="shared" si="10"/>
        <v>0</v>
      </c>
      <c r="H17" s="95"/>
      <c r="I17" s="92"/>
      <c r="J17" s="93"/>
      <c r="K17" s="93"/>
      <c r="L17" s="93"/>
      <c r="M17" s="93"/>
    </row>
    <row r="18" spans="1:13" ht="15.75" x14ac:dyDescent="0.25">
      <c r="A18" s="20" t="s">
        <v>86</v>
      </c>
      <c r="B18" s="44" t="s">
        <v>87</v>
      </c>
      <c r="C18" s="115" t="e">
        <f>0.7*C17/C30</f>
        <v>#DIV/0!</v>
      </c>
      <c r="D18" s="115" t="e">
        <f t="shared" ref="D18:F18" si="11">0.7*D17/D30</f>
        <v>#DIV/0!</v>
      </c>
      <c r="E18" s="115" t="e">
        <f t="shared" si="11"/>
        <v>#DIV/0!</v>
      </c>
      <c r="F18" s="115" t="e">
        <f t="shared" si="11"/>
        <v>#DIV/0!</v>
      </c>
      <c r="H18" s="95"/>
      <c r="I18" s="92"/>
      <c r="J18" s="93"/>
      <c r="K18" s="93"/>
      <c r="L18" s="93"/>
      <c r="M18" s="93"/>
    </row>
    <row r="19" spans="1:13" x14ac:dyDescent="0.25">
      <c r="A19" s="20" t="s">
        <v>70</v>
      </c>
      <c r="B19" s="44"/>
      <c r="C19" s="114"/>
      <c r="D19" s="114"/>
      <c r="E19" s="114"/>
      <c r="F19" s="114"/>
    </row>
    <row r="20" spans="1:13" x14ac:dyDescent="0.25">
      <c r="A20" s="20" t="s">
        <v>71</v>
      </c>
      <c r="B20" s="44"/>
      <c r="C20" s="114"/>
      <c r="D20" s="114"/>
      <c r="E20" s="114"/>
      <c r="F20" s="114"/>
    </row>
    <row r="21" spans="1:13" ht="15.75" thickBot="1" x14ac:dyDescent="0.3">
      <c r="A21" s="21" t="s">
        <v>72</v>
      </c>
      <c r="B21" s="89"/>
      <c r="C21" s="114"/>
      <c r="D21" s="114"/>
      <c r="E21" s="114"/>
      <c r="F21" s="114"/>
    </row>
    <row r="22" spans="1:13" ht="15.75" thickBot="1" x14ac:dyDescent="0.3">
      <c r="A22" s="183" t="s">
        <v>20</v>
      </c>
      <c r="B22" s="184"/>
      <c r="C22" s="184"/>
      <c r="D22" s="184"/>
      <c r="E22" s="184"/>
      <c r="F22" s="185"/>
    </row>
    <row r="23" spans="1:13" x14ac:dyDescent="0.25">
      <c r="A23" s="26" t="s">
        <v>21</v>
      </c>
      <c r="B23" s="23"/>
      <c r="C23" s="186"/>
      <c r="D23" s="186"/>
      <c r="E23" s="186"/>
      <c r="F23" s="187"/>
    </row>
    <row r="24" spans="1:13" x14ac:dyDescent="0.25">
      <c r="A24" s="27" t="s">
        <v>22</v>
      </c>
      <c r="B24" s="24"/>
      <c r="C24" s="188"/>
      <c r="D24" s="188"/>
      <c r="E24" s="188"/>
      <c r="F24" s="189"/>
    </row>
    <row r="25" spans="1:13" ht="15.75" thickBot="1" x14ac:dyDescent="0.3">
      <c r="A25" s="96" t="s">
        <v>75</v>
      </c>
      <c r="B25" s="42"/>
      <c r="C25" s="190"/>
      <c r="D25" s="190"/>
      <c r="E25" s="190"/>
      <c r="F25" s="191"/>
    </row>
    <row r="26" spans="1:13" ht="15.75" thickBot="1" x14ac:dyDescent="0.3">
      <c r="A26" s="166" t="s">
        <v>27</v>
      </c>
      <c r="B26" s="167"/>
      <c r="C26" s="192"/>
      <c r="D26" s="192"/>
      <c r="E26" s="192"/>
      <c r="F26" s="193"/>
    </row>
    <row r="27" spans="1:13" x14ac:dyDescent="0.25">
      <c r="A27" s="94" t="s">
        <v>76</v>
      </c>
      <c r="B27" s="117" t="s">
        <v>77</v>
      </c>
      <c r="C27" s="50"/>
      <c r="D27" s="51"/>
      <c r="E27" s="51"/>
      <c r="F27" s="52"/>
    </row>
    <row r="28" spans="1:13" ht="17.25" x14ac:dyDescent="0.25">
      <c r="A28" s="37" t="s">
        <v>78</v>
      </c>
      <c r="B28" s="44" t="s">
        <v>33</v>
      </c>
      <c r="C28" s="121">
        <f>C11*C14/560</f>
        <v>0</v>
      </c>
      <c r="D28" s="118">
        <f t="shared" ref="D28:F28" si="12">D11*D14/560</f>
        <v>0</v>
      </c>
      <c r="E28" s="118">
        <f t="shared" si="12"/>
        <v>0</v>
      </c>
      <c r="F28" s="122">
        <f t="shared" si="12"/>
        <v>0</v>
      </c>
    </row>
    <row r="29" spans="1:13" ht="17.25" x14ac:dyDescent="0.25">
      <c r="A29" s="37" t="s">
        <v>79</v>
      </c>
      <c r="B29" s="44" t="s">
        <v>33</v>
      </c>
      <c r="C29" s="123">
        <f>0.01*C11/100</f>
        <v>0</v>
      </c>
      <c r="D29" s="119">
        <f t="shared" ref="D29:F29" si="13">0.01*D11/100</f>
        <v>0</v>
      </c>
      <c r="E29" s="119">
        <f t="shared" si="13"/>
        <v>0</v>
      </c>
      <c r="F29" s="124">
        <f t="shared" si="13"/>
        <v>0</v>
      </c>
    </row>
    <row r="30" spans="1:13" ht="17.25" x14ac:dyDescent="0.25">
      <c r="A30" s="37" t="s">
        <v>80</v>
      </c>
      <c r="B30" s="44" t="s">
        <v>33</v>
      </c>
      <c r="C30" s="125">
        <f>(C28+C29)/(C27-1)</f>
        <v>0</v>
      </c>
      <c r="D30" s="120">
        <f t="shared" ref="D30:F30" si="14">(D28+D29)/(D27-1)</f>
        <v>0</v>
      </c>
      <c r="E30" s="120">
        <f t="shared" si="14"/>
        <v>0</v>
      </c>
      <c r="F30" s="126">
        <f t="shared" si="14"/>
        <v>0</v>
      </c>
    </row>
    <row r="31" spans="1:13" ht="18" thickBot="1" x14ac:dyDescent="0.3">
      <c r="A31" s="37" t="s">
        <v>81</v>
      </c>
      <c r="B31" s="89" t="s">
        <v>33</v>
      </c>
      <c r="C31" s="127">
        <f>C30+C28+C29</f>
        <v>0</v>
      </c>
      <c r="D31" s="128">
        <f t="shared" ref="D31:F31" si="15">D30+D28+D29</f>
        <v>0</v>
      </c>
      <c r="E31" s="128">
        <f t="shared" si="15"/>
        <v>0</v>
      </c>
      <c r="F31" s="129">
        <f t="shared" si="15"/>
        <v>0</v>
      </c>
    </row>
    <row r="32" spans="1:13" ht="15.75" thickBot="1" x14ac:dyDescent="0.3">
      <c r="A32" s="194" t="s">
        <v>49</v>
      </c>
      <c r="B32" s="195"/>
      <c r="C32" s="181"/>
      <c r="D32" s="181"/>
      <c r="E32" s="181"/>
      <c r="F32" s="182"/>
    </row>
    <row r="33" spans="1:6" x14ac:dyDescent="0.25">
      <c r="A33" s="178" t="s">
        <v>28</v>
      </c>
      <c r="B33" s="133" t="s">
        <v>31</v>
      </c>
      <c r="C33" s="71"/>
      <c r="D33" s="64"/>
      <c r="E33" s="64"/>
      <c r="F33" s="65"/>
    </row>
    <row r="34" spans="1:6" x14ac:dyDescent="0.25">
      <c r="A34" s="179"/>
      <c r="B34" s="40" t="s">
        <v>34</v>
      </c>
      <c r="C34" s="53"/>
      <c r="D34" s="54"/>
      <c r="E34" s="54"/>
      <c r="F34" s="56"/>
    </row>
    <row r="35" spans="1:6" x14ac:dyDescent="0.25">
      <c r="A35" s="179"/>
      <c r="B35" s="134" t="s">
        <v>96</v>
      </c>
      <c r="C35" s="53"/>
      <c r="D35" s="54"/>
      <c r="E35" s="54"/>
      <c r="F35" s="56"/>
    </row>
    <row r="36" spans="1:6" x14ac:dyDescent="0.25">
      <c r="A36" s="179"/>
      <c r="B36" s="134" t="s">
        <v>32</v>
      </c>
      <c r="C36" s="72">
        <f>C33*C34*C35</f>
        <v>0</v>
      </c>
      <c r="D36" s="69">
        <f t="shared" ref="D36:F36" si="16">D33*D34*D35</f>
        <v>0</v>
      </c>
      <c r="E36" s="69">
        <f t="shared" si="16"/>
        <v>0</v>
      </c>
      <c r="F36" s="73">
        <f t="shared" si="16"/>
        <v>0</v>
      </c>
    </row>
    <row r="37" spans="1:6" ht="17.25" x14ac:dyDescent="0.25">
      <c r="A37" s="37" t="str">
        <f>A28</f>
        <v>Pertes d'eau par évaporation</v>
      </c>
      <c r="B37" s="40" t="s">
        <v>36</v>
      </c>
      <c r="C37" s="121">
        <f>C28*C36</f>
        <v>0</v>
      </c>
      <c r="D37" s="118">
        <f t="shared" ref="D37:F37" si="17">D28*D36</f>
        <v>0</v>
      </c>
      <c r="E37" s="118">
        <f t="shared" si="17"/>
        <v>0</v>
      </c>
      <c r="F37" s="122">
        <f t="shared" si="17"/>
        <v>0</v>
      </c>
    </row>
    <row r="38" spans="1:6" ht="17.25" x14ac:dyDescent="0.25">
      <c r="A38" s="37" t="str">
        <f>A29</f>
        <v>Pertes d'eau par entrainement vésiculaire</v>
      </c>
      <c r="B38" s="40" t="s">
        <v>36</v>
      </c>
      <c r="C38" s="121">
        <f>C29*C36</f>
        <v>0</v>
      </c>
      <c r="D38" s="118">
        <f t="shared" ref="D38:F38" si="18">D29*D36</f>
        <v>0</v>
      </c>
      <c r="E38" s="118">
        <f t="shared" si="18"/>
        <v>0</v>
      </c>
      <c r="F38" s="122">
        <f t="shared" si="18"/>
        <v>0</v>
      </c>
    </row>
    <row r="39" spans="1:6" ht="17.25" x14ac:dyDescent="0.25">
      <c r="A39" s="37" t="str">
        <f t="shared" ref="A39:A40" si="19">A30</f>
        <v>Purges de déconcentration</v>
      </c>
      <c r="B39" s="40" t="s">
        <v>36</v>
      </c>
      <c r="C39" s="121">
        <f t="shared" ref="C39:F39" si="20">C30*C37</f>
        <v>0</v>
      </c>
      <c r="D39" s="118">
        <f t="shared" si="20"/>
        <v>0</v>
      </c>
      <c r="E39" s="118">
        <f t="shared" si="20"/>
        <v>0</v>
      </c>
      <c r="F39" s="122">
        <f t="shared" si="20"/>
        <v>0</v>
      </c>
    </row>
    <row r="40" spans="1:6" ht="18" thickBot="1" x14ac:dyDescent="0.3">
      <c r="A40" s="38" t="str">
        <f t="shared" si="19"/>
        <v>Appoint en eau neuve</v>
      </c>
      <c r="B40" s="135" t="s">
        <v>36</v>
      </c>
      <c r="C40" s="130">
        <f t="shared" ref="C40:F40" si="21">C31*C38</f>
        <v>0</v>
      </c>
      <c r="D40" s="131">
        <f t="shared" si="21"/>
        <v>0</v>
      </c>
      <c r="E40" s="131">
        <f t="shared" si="21"/>
        <v>0</v>
      </c>
      <c r="F40" s="132">
        <f t="shared" si="21"/>
        <v>0</v>
      </c>
    </row>
    <row r="41" spans="1:6" ht="15.75" thickBot="1" x14ac:dyDescent="0.3">
      <c r="A41" s="180" t="s">
        <v>41</v>
      </c>
      <c r="B41" s="181"/>
      <c r="C41" s="181"/>
      <c r="D41" s="181"/>
      <c r="E41" s="181"/>
      <c r="F41" s="182"/>
    </row>
    <row r="42" spans="1:6" x14ac:dyDescent="0.25">
      <c r="A42" s="74" t="s">
        <v>56</v>
      </c>
      <c r="B42" s="23"/>
      <c r="C42" s="196" t="s">
        <v>83</v>
      </c>
      <c r="D42" s="197"/>
      <c r="E42" s="197"/>
      <c r="F42" s="198"/>
    </row>
    <row r="43" spans="1:6" x14ac:dyDescent="0.25">
      <c r="A43" s="37" t="s">
        <v>88</v>
      </c>
      <c r="B43" s="40" t="s">
        <v>43</v>
      </c>
      <c r="C43" s="90"/>
      <c r="D43" s="90"/>
      <c r="E43" s="90"/>
      <c r="F43" s="90"/>
    </row>
    <row r="44" spans="1:6" x14ac:dyDescent="0.25">
      <c r="A44" s="37" t="s">
        <v>89</v>
      </c>
      <c r="B44" s="40" t="s">
        <v>43</v>
      </c>
      <c r="C44" s="91" t="e">
        <f>C43/C27</f>
        <v>#DIV/0!</v>
      </c>
      <c r="D44" s="91" t="e">
        <f t="shared" ref="D44:F44" si="22">D43/D27</f>
        <v>#DIV/0!</v>
      </c>
      <c r="E44" s="91" t="e">
        <f t="shared" si="22"/>
        <v>#DIV/0!</v>
      </c>
      <c r="F44" s="91" t="e">
        <f t="shared" si="22"/>
        <v>#DIV/0!</v>
      </c>
    </row>
    <row r="45" spans="1:6" ht="15.75" thickBot="1" x14ac:dyDescent="0.3">
      <c r="A45" s="38" t="s">
        <v>82</v>
      </c>
      <c r="B45" s="25" t="s">
        <v>50</v>
      </c>
      <c r="C45" s="109" t="e">
        <f>C44/1000*C40</f>
        <v>#DIV/0!</v>
      </c>
      <c r="D45" s="109" t="e">
        <f t="shared" ref="D45:F45" si="23">D44/1000*D40</f>
        <v>#DIV/0!</v>
      </c>
      <c r="E45" s="109" t="e">
        <f t="shared" si="23"/>
        <v>#DIV/0!</v>
      </c>
      <c r="F45" s="109" t="e">
        <f t="shared" si="23"/>
        <v>#DIV/0!</v>
      </c>
    </row>
    <row r="46" spans="1:6" x14ac:dyDescent="0.25">
      <c r="A46" s="75" t="s">
        <v>57</v>
      </c>
      <c r="B46" s="41"/>
      <c r="C46" s="202" t="s">
        <v>84</v>
      </c>
      <c r="D46" s="203"/>
      <c r="E46" s="203"/>
      <c r="F46" s="204"/>
    </row>
    <row r="47" spans="1:6" x14ac:dyDescent="0.25">
      <c r="A47" s="37" t="s">
        <v>89</v>
      </c>
      <c r="B47" s="40" t="s">
        <v>43</v>
      </c>
      <c r="C47" s="90">
        <v>20</v>
      </c>
      <c r="D47" s="90">
        <v>20</v>
      </c>
      <c r="E47" s="90">
        <v>20</v>
      </c>
      <c r="F47" s="90">
        <v>20</v>
      </c>
    </row>
    <row r="48" spans="1:6" ht="15.75" thickBot="1" x14ac:dyDescent="0.3">
      <c r="A48" s="37" t="s">
        <v>44</v>
      </c>
      <c r="B48" s="24" t="s">
        <v>50</v>
      </c>
      <c r="C48" s="109">
        <f>C47/1000*C40</f>
        <v>0</v>
      </c>
      <c r="D48" s="109">
        <f t="shared" ref="D48:F48" si="24">D47/1000*D40</f>
        <v>0</v>
      </c>
      <c r="E48" s="109">
        <f t="shared" si="24"/>
        <v>0</v>
      </c>
      <c r="F48" s="109">
        <f t="shared" si="24"/>
        <v>0</v>
      </c>
    </row>
    <row r="49" spans="1:6" x14ac:dyDescent="0.25">
      <c r="A49" s="74" t="s">
        <v>101</v>
      </c>
      <c r="B49" s="23"/>
      <c r="C49" s="196" t="s">
        <v>91</v>
      </c>
      <c r="D49" s="197"/>
      <c r="E49" s="197"/>
      <c r="F49" s="198"/>
    </row>
    <row r="50" spans="1:6" x14ac:dyDescent="0.25">
      <c r="A50" s="37" t="s">
        <v>89</v>
      </c>
      <c r="B50" s="40" t="s">
        <v>43</v>
      </c>
      <c r="C50" s="205">
        <v>10</v>
      </c>
      <c r="D50" s="188"/>
      <c r="E50" s="188"/>
      <c r="F50" s="189"/>
    </row>
    <row r="51" spans="1:6" ht="15.75" thickBot="1" x14ac:dyDescent="0.3">
      <c r="A51" s="37" t="s">
        <v>44</v>
      </c>
      <c r="B51" s="24" t="s">
        <v>50</v>
      </c>
      <c r="C51" s="199">
        <f>C40*C50/1000</f>
        <v>0</v>
      </c>
      <c r="D51" s="200"/>
      <c r="E51" s="200"/>
      <c r="F51" s="201"/>
    </row>
    <row r="52" spans="1:6" x14ac:dyDescent="0.25">
      <c r="A52" s="74" t="s">
        <v>102</v>
      </c>
      <c r="B52" s="23"/>
      <c r="C52" s="196" t="s">
        <v>92</v>
      </c>
      <c r="D52" s="197"/>
      <c r="E52" s="197"/>
      <c r="F52" s="198"/>
    </row>
    <row r="53" spans="1:6" x14ac:dyDescent="0.25">
      <c r="A53" s="37" t="s">
        <v>93</v>
      </c>
      <c r="B53" s="40" t="s">
        <v>43</v>
      </c>
      <c r="C53" s="205">
        <v>100</v>
      </c>
      <c r="D53" s="188"/>
      <c r="E53" s="188"/>
      <c r="F53" s="189"/>
    </row>
    <row r="54" spans="1:6" x14ac:dyDescent="0.25">
      <c r="A54" s="37" t="s">
        <v>95</v>
      </c>
      <c r="B54" s="40" t="s">
        <v>50</v>
      </c>
      <c r="C54" s="205">
        <f>C53/1000*C17</f>
        <v>0</v>
      </c>
      <c r="D54" s="188"/>
      <c r="E54" s="188"/>
      <c r="F54" s="189"/>
    </row>
    <row r="55" spans="1:6" x14ac:dyDescent="0.25">
      <c r="A55" s="37" t="s">
        <v>94</v>
      </c>
      <c r="B55" s="40" t="s">
        <v>77</v>
      </c>
      <c r="C55" s="205">
        <v>2</v>
      </c>
      <c r="D55" s="188"/>
      <c r="E55" s="188"/>
      <c r="F55" s="189"/>
    </row>
    <row r="56" spans="1:6" ht="15.75" thickBot="1" x14ac:dyDescent="0.3">
      <c r="A56" s="38" t="s">
        <v>44</v>
      </c>
      <c r="B56" s="25" t="s">
        <v>50</v>
      </c>
      <c r="C56" s="199">
        <f>C54*C55*C35</f>
        <v>0</v>
      </c>
      <c r="D56" s="200"/>
      <c r="E56" s="200"/>
      <c r="F56" s="206"/>
    </row>
    <row r="57" spans="1:6" x14ac:dyDescent="0.25">
      <c r="A57" s="74" t="s">
        <v>103</v>
      </c>
      <c r="B57" s="23"/>
      <c r="C57" s="196" t="s">
        <v>85</v>
      </c>
      <c r="D57" s="197"/>
      <c r="E57" s="197"/>
      <c r="F57" s="198"/>
    </row>
    <row r="58" spans="1:6" x14ac:dyDescent="0.25">
      <c r="A58" s="37" t="s">
        <v>89</v>
      </c>
      <c r="B58" s="40" t="s">
        <v>43</v>
      </c>
      <c r="C58" s="205">
        <v>5</v>
      </c>
      <c r="D58" s="188"/>
      <c r="E58" s="188"/>
      <c r="F58" s="189"/>
    </row>
    <row r="59" spans="1:6" ht="15.75" thickBot="1" x14ac:dyDescent="0.3">
      <c r="A59" s="38" t="s">
        <v>44</v>
      </c>
      <c r="B59" s="25" t="s">
        <v>50</v>
      </c>
      <c r="C59" s="199">
        <f>C58/1000*C40</f>
        <v>0</v>
      </c>
      <c r="D59" s="200"/>
      <c r="E59" s="200"/>
      <c r="F59" s="206"/>
    </row>
  </sheetData>
  <mergeCells count="27">
    <mergeCell ref="C53:F53"/>
    <mergeCell ref="C57:F57"/>
    <mergeCell ref="C58:F58"/>
    <mergeCell ref="C56:F56"/>
    <mergeCell ref="C59:F59"/>
    <mergeCell ref="C54:F54"/>
    <mergeCell ref="C55:F55"/>
    <mergeCell ref="C52:F52"/>
    <mergeCell ref="C51:F51"/>
    <mergeCell ref="C49:F49"/>
    <mergeCell ref="C42:F42"/>
    <mergeCell ref="C46:F46"/>
    <mergeCell ref="C50:F50"/>
    <mergeCell ref="A33:A36"/>
    <mergeCell ref="A41:F41"/>
    <mergeCell ref="A22:F22"/>
    <mergeCell ref="C23:F23"/>
    <mergeCell ref="C24:F24"/>
    <mergeCell ref="C25:F25"/>
    <mergeCell ref="A26:F26"/>
    <mergeCell ref="A32:F32"/>
    <mergeCell ref="A1:F1"/>
    <mergeCell ref="A3:F3"/>
    <mergeCell ref="H3:H4"/>
    <mergeCell ref="I3:I4"/>
    <mergeCell ref="K3:K4"/>
    <mergeCell ref="B4:F4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4"/>
  <sheetViews>
    <sheetView zoomScale="70" zoomScaleNormal="70" workbookViewId="0">
      <selection activeCell="N20" sqref="N20"/>
    </sheetView>
  </sheetViews>
  <sheetFormatPr baseColWidth="10" defaultRowHeight="15" x14ac:dyDescent="0.25"/>
  <cols>
    <col min="1" max="1" width="32.42578125" customWidth="1"/>
    <col min="2" max="2" width="8.42578125" customWidth="1"/>
    <col min="3" max="3" width="17.7109375" customWidth="1"/>
    <col min="4" max="4" width="18.42578125" customWidth="1"/>
    <col min="5" max="5" width="17" customWidth="1"/>
    <col min="6" max="6" width="18" customWidth="1"/>
    <col min="8" max="8" width="30.140625" bestFit="1" customWidth="1"/>
    <col min="9" max="9" width="25.85546875" bestFit="1" customWidth="1"/>
    <col min="10" max="10" width="15.7109375" customWidth="1"/>
    <col min="11" max="11" width="21.5703125" customWidth="1"/>
    <col min="12" max="12" width="19" customWidth="1"/>
    <col min="13" max="13" width="18.7109375" customWidth="1"/>
  </cols>
  <sheetData>
    <row r="1" spans="1:13" x14ac:dyDescent="0.25">
      <c r="A1" s="165" t="s">
        <v>0</v>
      </c>
      <c r="B1" s="165"/>
      <c r="C1" s="165"/>
      <c r="D1" s="165"/>
      <c r="E1" s="165"/>
      <c r="F1" s="165"/>
      <c r="H1" s="80" t="s">
        <v>59</v>
      </c>
    </row>
    <row r="2" spans="1:13" ht="15.75" thickBot="1" x14ac:dyDescent="0.3"/>
    <row r="3" spans="1:13" ht="20.100000000000001" customHeight="1" thickBot="1" x14ac:dyDescent="0.3">
      <c r="A3" s="166" t="s">
        <v>13</v>
      </c>
      <c r="B3" s="167"/>
      <c r="C3" s="167"/>
      <c r="D3" s="167"/>
      <c r="E3" s="167"/>
      <c r="F3" s="168"/>
      <c r="H3" s="220"/>
      <c r="I3" s="218" t="s">
        <v>52</v>
      </c>
      <c r="J3" s="10" t="s">
        <v>53</v>
      </c>
      <c r="K3" s="218" t="s">
        <v>44</v>
      </c>
    </row>
    <row r="4" spans="1:13" ht="20.100000000000001" customHeight="1" thickBot="1" x14ac:dyDescent="0.3">
      <c r="A4" s="17" t="s">
        <v>54</v>
      </c>
      <c r="B4" s="156"/>
      <c r="C4" s="157"/>
      <c r="D4" s="157"/>
      <c r="E4" s="157"/>
      <c r="F4" s="158"/>
      <c r="H4" s="221"/>
      <c r="I4" s="172"/>
      <c r="J4" s="16"/>
      <c r="K4" s="219"/>
    </row>
    <row r="5" spans="1:13" ht="15.75" customHeight="1" thickBot="1" x14ac:dyDescent="0.3">
      <c r="A5" s="18"/>
      <c r="B5" s="22" t="s">
        <v>10</v>
      </c>
      <c r="C5" s="45" t="s">
        <v>11</v>
      </c>
      <c r="D5" s="46" t="s">
        <v>12</v>
      </c>
      <c r="E5" s="46" t="s">
        <v>45</v>
      </c>
      <c r="F5" s="47" t="s">
        <v>46</v>
      </c>
      <c r="H5" s="77">
        <f>C43</f>
        <v>0</v>
      </c>
      <c r="I5" s="78" t="str">
        <f>A43</f>
        <v>Produit 1</v>
      </c>
      <c r="J5" s="78">
        <f>C44</f>
        <v>0</v>
      </c>
      <c r="K5" s="79">
        <f>C46</f>
        <v>0</v>
      </c>
    </row>
    <row r="6" spans="1:13" ht="15" customHeight="1" thickBot="1" x14ac:dyDescent="0.3">
      <c r="A6" s="19" t="s">
        <v>14</v>
      </c>
      <c r="B6" s="43"/>
      <c r="C6" s="50"/>
      <c r="D6" s="51"/>
      <c r="E6" s="51"/>
      <c r="F6" s="52"/>
      <c r="H6" s="11">
        <f>C47</f>
        <v>0</v>
      </c>
      <c r="I6" s="12" t="str">
        <f>A47</f>
        <v>Produit 2</v>
      </c>
      <c r="J6" s="12">
        <f>C48</f>
        <v>0</v>
      </c>
      <c r="K6" s="13">
        <f>C50</f>
        <v>0</v>
      </c>
    </row>
    <row r="7" spans="1:13" ht="15" customHeight="1" thickBot="1" x14ac:dyDescent="0.3">
      <c r="A7" s="20" t="s">
        <v>1</v>
      </c>
      <c r="B7" s="44"/>
      <c r="C7" s="53"/>
      <c r="D7" s="54"/>
      <c r="E7" s="54"/>
      <c r="F7" s="55"/>
      <c r="H7" s="11">
        <f>C51</f>
        <v>0</v>
      </c>
      <c r="I7" s="12" t="str">
        <f>A51</f>
        <v>Produit 3</v>
      </c>
      <c r="J7" s="12">
        <f>C52</f>
        <v>0</v>
      </c>
      <c r="K7" s="13">
        <f>C54</f>
        <v>0</v>
      </c>
    </row>
    <row r="8" spans="1:13" ht="15" customHeight="1" thickBot="1" x14ac:dyDescent="0.3">
      <c r="A8" s="20" t="s">
        <v>55</v>
      </c>
      <c r="B8" s="44"/>
      <c r="C8" s="53"/>
      <c r="D8" s="54"/>
      <c r="E8" s="54"/>
      <c r="F8" s="55"/>
      <c r="H8" s="76"/>
      <c r="I8" s="48"/>
      <c r="J8" s="48"/>
      <c r="K8" s="49"/>
    </row>
    <row r="9" spans="1:13" ht="15.75" thickBot="1" x14ac:dyDescent="0.3">
      <c r="A9" s="20" t="s">
        <v>2</v>
      </c>
      <c r="B9" s="44"/>
      <c r="C9" s="53"/>
      <c r="D9" s="54"/>
      <c r="E9" s="54"/>
      <c r="F9" s="56"/>
      <c r="J9" s="88" t="str">
        <f>C5</f>
        <v>CH. 1</v>
      </c>
      <c r="K9" s="88" t="str">
        <f t="shared" ref="K9:M9" si="0">D5</f>
        <v>CH. 2</v>
      </c>
      <c r="L9" s="88" t="str">
        <f t="shared" si="0"/>
        <v>CH. 3</v>
      </c>
      <c r="M9" s="88" t="str">
        <f t="shared" si="0"/>
        <v>CH. 4</v>
      </c>
    </row>
    <row r="10" spans="1:13" ht="16.5" thickBot="1" x14ac:dyDescent="0.3">
      <c r="A10" s="20" t="s">
        <v>6</v>
      </c>
      <c r="B10" s="44"/>
      <c r="C10" s="53"/>
      <c r="D10" s="54"/>
      <c r="E10" s="54"/>
      <c r="F10" s="56"/>
      <c r="H10" s="82" t="str">
        <f>A34</f>
        <v>Fonctionnement</v>
      </c>
      <c r="I10" s="83" t="str">
        <f>B36</f>
        <v>h/an</v>
      </c>
      <c r="J10" s="86">
        <f>C36</f>
        <v>0</v>
      </c>
      <c r="K10" s="86">
        <f t="shared" ref="K10:M10" si="1">D36</f>
        <v>0</v>
      </c>
      <c r="L10" s="86">
        <f t="shared" si="1"/>
        <v>0</v>
      </c>
      <c r="M10" s="86">
        <f t="shared" si="1"/>
        <v>0</v>
      </c>
    </row>
    <row r="11" spans="1:13" ht="16.5" thickBot="1" x14ac:dyDescent="0.3">
      <c r="A11" s="20" t="s">
        <v>3</v>
      </c>
      <c r="B11" s="44" t="s">
        <v>4</v>
      </c>
      <c r="C11" s="53"/>
      <c r="D11" s="54"/>
      <c r="E11" s="54"/>
      <c r="F11" s="56"/>
      <c r="H11" s="81" t="str">
        <f>A37</f>
        <v>Tonnage vapeur annuelle</v>
      </c>
      <c r="I11" s="84" t="str">
        <f>B37</f>
        <v>T/an</v>
      </c>
      <c r="J11" s="87">
        <f>C37</f>
        <v>0</v>
      </c>
      <c r="K11" s="87">
        <f t="shared" ref="K11:M11" si="2">D37</f>
        <v>0</v>
      </c>
      <c r="L11" s="87">
        <f t="shared" si="2"/>
        <v>0</v>
      </c>
      <c r="M11" s="87">
        <f t="shared" si="2"/>
        <v>0</v>
      </c>
    </row>
    <row r="12" spans="1:13" ht="16.5" thickBot="1" x14ac:dyDescent="0.3">
      <c r="A12" s="20" t="s">
        <v>47</v>
      </c>
      <c r="B12" s="44" t="s">
        <v>8</v>
      </c>
      <c r="C12" s="53"/>
      <c r="D12" s="54"/>
      <c r="E12" s="54"/>
      <c r="F12" s="56"/>
      <c r="H12" s="81" t="str">
        <f>A38</f>
        <v>Eau alimentaire</v>
      </c>
      <c r="I12" s="85" t="str">
        <f>B38</f>
        <v>m3/an</v>
      </c>
      <c r="J12" s="87">
        <f t="shared" ref="J12:J15" si="3">C38</f>
        <v>0</v>
      </c>
      <c r="K12" s="87">
        <f t="shared" ref="K12:K15" si="4">D38</f>
        <v>0</v>
      </c>
      <c r="L12" s="87">
        <f t="shared" ref="L12:L15" si="5">E38</f>
        <v>0</v>
      </c>
      <c r="M12" s="87">
        <f t="shared" ref="M12:M15" si="6">F38</f>
        <v>0</v>
      </c>
    </row>
    <row r="13" spans="1:13" ht="16.5" thickBot="1" x14ac:dyDescent="0.3">
      <c r="A13" s="20" t="s">
        <v>5</v>
      </c>
      <c r="B13" s="44" t="s">
        <v>8</v>
      </c>
      <c r="C13" s="53"/>
      <c r="D13" s="54"/>
      <c r="E13" s="54"/>
      <c r="F13" s="57"/>
      <c r="H13" s="81" t="str">
        <f>A39</f>
        <v xml:space="preserve">Eau appoint </v>
      </c>
      <c r="I13" s="85" t="str">
        <f t="shared" ref="I13:I15" si="7">B39</f>
        <v>m3/an</v>
      </c>
      <c r="J13" s="87">
        <f t="shared" si="3"/>
        <v>0</v>
      </c>
      <c r="K13" s="87">
        <f t="shared" si="4"/>
        <v>0</v>
      </c>
      <c r="L13" s="87">
        <f t="shared" si="5"/>
        <v>0</v>
      </c>
      <c r="M13" s="87">
        <f t="shared" si="6"/>
        <v>0</v>
      </c>
    </row>
    <row r="14" spans="1:13" ht="18" thickBot="1" x14ac:dyDescent="0.3">
      <c r="A14" s="20" t="s">
        <v>7</v>
      </c>
      <c r="B14" s="44" t="s">
        <v>9</v>
      </c>
      <c r="C14" s="53"/>
      <c r="D14" s="54"/>
      <c r="E14" s="54"/>
      <c r="F14" s="55"/>
      <c r="H14" s="81" t="str">
        <f>A40</f>
        <v>Retour condensat</v>
      </c>
      <c r="I14" s="85" t="str">
        <f t="shared" si="7"/>
        <v>m3/an</v>
      </c>
      <c r="J14" s="87">
        <f t="shared" si="3"/>
        <v>0</v>
      </c>
      <c r="K14" s="87">
        <f t="shared" si="4"/>
        <v>0</v>
      </c>
      <c r="L14" s="87">
        <f t="shared" si="5"/>
        <v>0</v>
      </c>
      <c r="M14" s="87">
        <f t="shared" si="6"/>
        <v>0</v>
      </c>
    </row>
    <row r="15" spans="1:13" ht="16.5" thickBot="1" x14ac:dyDescent="0.3">
      <c r="A15" s="20" t="s">
        <v>15</v>
      </c>
      <c r="B15" s="44"/>
      <c r="C15" s="53"/>
      <c r="D15" s="54"/>
      <c r="E15" s="59"/>
      <c r="F15" s="137"/>
      <c r="H15" s="81" t="str">
        <f>A41</f>
        <v>Purges</v>
      </c>
      <c r="I15" s="85" t="str">
        <f t="shared" si="7"/>
        <v>m3/an</v>
      </c>
      <c r="J15" s="87">
        <f t="shared" si="3"/>
        <v>0</v>
      </c>
      <c r="K15" s="87">
        <f t="shared" si="4"/>
        <v>0</v>
      </c>
      <c r="L15" s="87">
        <f t="shared" si="5"/>
        <v>0</v>
      </c>
      <c r="M15" s="87">
        <f t="shared" si="6"/>
        <v>0</v>
      </c>
    </row>
    <row r="16" spans="1:13" x14ac:dyDescent="0.25">
      <c r="A16" s="20" t="s">
        <v>17</v>
      </c>
      <c r="B16" s="44"/>
      <c r="C16" s="138"/>
      <c r="D16" s="59"/>
      <c r="E16" s="59"/>
      <c r="F16" s="137"/>
    </row>
    <row r="17" spans="1:6" x14ac:dyDescent="0.25">
      <c r="A17" s="20" t="s">
        <v>18</v>
      </c>
      <c r="B17" s="44"/>
      <c r="C17" s="138"/>
      <c r="D17" s="59"/>
      <c r="E17" s="59"/>
      <c r="F17" s="137"/>
    </row>
    <row r="18" spans="1:6" ht="15.75" thickBot="1" x14ac:dyDescent="0.3">
      <c r="A18" s="21" t="s">
        <v>19</v>
      </c>
      <c r="B18" s="15"/>
      <c r="C18" s="139"/>
      <c r="D18" s="140"/>
      <c r="E18" s="140"/>
      <c r="F18" s="141"/>
    </row>
    <row r="19" spans="1:6" ht="20.100000000000001" customHeight="1" thickBot="1" x14ac:dyDescent="0.3">
      <c r="A19" s="156" t="s">
        <v>20</v>
      </c>
      <c r="B19" s="157"/>
      <c r="C19" s="157"/>
      <c r="D19" s="157"/>
      <c r="E19" s="157"/>
      <c r="F19" s="158"/>
    </row>
    <row r="20" spans="1:6" x14ac:dyDescent="0.25">
      <c r="A20" s="26" t="s">
        <v>21</v>
      </c>
      <c r="B20" s="23"/>
      <c r="C20" s="159"/>
      <c r="D20" s="160"/>
      <c r="E20" s="160"/>
      <c r="F20" s="161"/>
    </row>
    <row r="21" spans="1:6" x14ac:dyDescent="0.25">
      <c r="A21" s="27" t="s">
        <v>22</v>
      </c>
      <c r="B21" s="24"/>
      <c r="C21" s="162"/>
      <c r="D21" s="163"/>
      <c r="E21" s="163"/>
      <c r="F21" s="164"/>
    </row>
    <row r="22" spans="1:6" x14ac:dyDescent="0.25">
      <c r="A22" s="27" t="s">
        <v>23</v>
      </c>
      <c r="B22" s="24"/>
      <c r="C22" s="162"/>
      <c r="D22" s="163"/>
      <c r="E22" s="163"/>
      <c r="F22" s="164"/>
    </row>
    <row r="23" spans="1:6" x14ac:dyDescent="0.25">
      <c r="A23" s="27" t="s">
        <v>24</v>
      </c>
      <c r="B23" s="44" t="s">
        <v>26</v>
      </c>
      <c r="C23" s="58"/>
      <c r="D23" s="58"/>
      <c r="E23" s="58"/>
      <c r="F23" s="58"/>
    </row>
    <row r="24" spans="1:6" ht="15.75" thickBot="1" x14ac:dyDescent="0.3">
      <c r="A24" s="28" t="s">
        <v>16</v>
      </c>
      <c r="B24" s="15" t="s">
        <v>25</v>
      </c>
      <c r="C24" s="54"/>
      <c r="D24" s="54"/>
      <c r="E24" s="59"/>
      <c r="F24" s="59"/>
    </row>
    <row r="25" spans="1:6" ht="20.100000000000001" customHeight="1" x14ac:dyDescent="0.25">
      <c r="A25" s="153" t="s">
        <v>27</v>
      </c>
      <c r="B25" s="154"/>
      <c r="C25" s="154"/>
      <c r="D25" s="154"/>
      <c r="E25" s="154"/>
      <c r="F25" s="155"/>
    </row>
    <row r="26" spans="1:6" ht="20.100000000000001" customHeight="1" x14ac:dyDescent="0.25">
      <c r="A26" s="136" t="s">
        <v>76</v>
      </c>
      <c r="B26" s="116" t="s">
        <v>77</v>
      </c>
      <c r="C26" s="116">
        <v>5</v>
      </c>
      <c r="D26" s="116"/>
      <c r="E26" s="116"/>
      <c r="F26" s="116"/>
    </row>
    <row r="27" spans="1:6" x14ac:dyDescent="0.25">
      <c r="A27" s="29" t="s">
        <v>48</v>
      </c>
      <c r="B27" s="32" t="s">
        <v>4</v>
      </c>
      <c r="C27" s="60"/>
      <c r="D27" s="54"/>
      <c r="E27" s="61"/>
      <c r="F27" s="55"/>
    </row>
    <row r="28" spans="1:6" x14ac:dyDescent="0.25">
      <c r="A28" s="29" t="str">
        <f t="shared" ref="A28:F28" si="8">A23</f>
        <v>% retour condensat</v>
      </c>
      <c r="B28" s="62" t="str">
        <f t="shared" si="8"/>
        <v>%</v>
      </c>
      <c r="C28" s="63">
        <f t="shared" si="8"/>
        <v>0</v>
      </c>
      <c r="D28" s="63">
        <f t="shared" si="8"/>
        <v>0</v>
      </c>
      <c r="E28" s="63">
        <f t="shared" si="8"/>
        <v>0</v>
      </c>
      <c r="F28" s="63">
        <f t="shared" si="8"/>
        <v>0</v>
      </c>
    </row>
    <row r="29" spans="1:6" ht="17.25" x14ac:dyDescent="0.25">
      <c r="A29" s="29" t="s">
        <v>38</v>
      </c>
      <c r="B29" s="32" t="s">
        <v>33</v>
      </c>
      <c r="C29" s="6">
        <f>C27+C32</f>
        <v>0</v>
      </c>
      <c r="D29" s="4">
        <f t="shared" ref="D29:F29" si="9">D27+D32</f>
        <v>0</v>
      </c>
      <c r="E29" s="4">
        <f t="shared" si="9"/>
        <v>0</v>
      </c>
      <c r="F29" s="5">
        <f t="shared" si="9"/>
        <v>0</v>
      </c>
    </row>
    <row r="30" spans="1:6" ht="17.25" x14ac:dyDescent="0.25">
      <c r="A30" s="29" t="s">
        <v>29</v>
      </c>
      <c r="B30" s="32" t="s">
        <v>33</v>
      </c>
      <c r="C30" s="3">
        <f>C27*C23</f>
        <v>0</v>
      </c>
      <c r="D30" s="1">
        <f>D27*C23</f>
        <v>0</v>
      </c>
      <c r="E30" s="1">
        <f>E27*E23</f>
        <v>0</v>
      </c>
      <c r="F30" s="2">
        <f>F27*E23</f>
        <v>0</v>
      </c>
    </row>
    <row r="31" spans="1:6" ht="17.25" x14ac:dyDescent="0.25">
      <c r="A31" s="30" t="s">
        <v>35</v>
      </c>
      <c r="B31" s="32" t="s">
        <v>33</v>
      </c>
      <c r="C31" s="8">
        <f>C29-C32</f>
        <v>0</v>
      </c>
      <c r="D31" s="8">
        <f t="shared" ref="D31:F31" si="10">D29-D32</f>
        <v>0</v>
      </c>
      <c r="E31" s="8">
        <f t="shared" si="10"/>
        <v>0</v>
      </c>
      <c r="F31" s="8">
        <f t="shared" si="10"/>
        <v>0</v>
      </c>
    </row>
    <row r="32" spans="1:6" ht="18" thickBot="1" x14ac:dyDescent="0.3">
      <c r="A32" s="31" t="s">
        <v>30</v>
      </c>
      <c r="B32" s="33" t="s">
        <v>33</v>
      </c>
      <c r="C32" s="7">
        <f>C27/(C26-1)</f>
        <v>0</v>
      </c>
      <c r="D32" s="7">
        <f t="shared" ref="D32:F32" si="11">D27/(D26-1)</f>
        <v>0</v>
      </c>
      <c r="E32" s="7">
        <f t="shared" si="11"/>
        <v>0</v>
      </c>
      <c r="F32" s="7">
        <f t="shared" si="11"/>
        <v>0</v>
      </c>
    </row>
    <row r="33" spans="1:6" ht="51" customHeight="1" thickBot="1" x14ac:dyDescent="0.3">
      <c r="A33" s="150" t="s">
        <v>49</v>
      </c>
      <c r="B33" s="151"/>
      <c r="C33" s="151"/>
      <c r="D33" s="151"/>
      <c r="E33" s="151"/>
      <c r="F33" s="152"/>
    </row>
    <row r="34" spans="1:6" x14ac:dyDescent="0.25">
      <c r="A34" s="210" t="s">
        <v>28</v>
      </c>
      <c r="B34" s="66" t="s">
        <v>31</v>
      </c>
      <c r="C34" s="71"/>
      <c r="D34" s="64"/>
      <c r="E34" s="64"/>
      <c r="F34" s="65"/>
    </row>
    <row r="35" spans="1:6" x14ac:dyDescent="0.25">
      <c r="A35" s="211"/>
      <c r="B35" s="67" t="s">
        <v>34</v>
      </c>
      <c r="C35" s="53"/>
      <c r="D35" s="54"/>
      <c r="E35" s="54"/>
      <c r="F35" s="56"/>
    </row>
    <row r="36" spans="1:6" x14ac:dyDescent="0.25">
      <c r="A36" s="211"/>
      <c r="B36" s="68" t="s">
        <v>32</v>
      </c>
      <c r="C36" s="72">
        <f>C34*C35*52</f>
        <v>0</v>
      </c>
      <c r="D36" s="69">
        <f t="shared" ref="D36:F36" si="12">D34*D35*52</f>
        <v>0</v>
      </c>
      <c r="E36" s="69">
        <f t="shared" si="12"/>
        <v>0</v>
      </c>
      <c r="F36" s="73">
        <f t="shared" si="12"/>
        <v>0</v>
      </c>
    </row>
    <row r="37" spans="1:6" x14ac:dyDescent="0.25">
      <c r="A37" s="34" t="s">
        <v>37</v>
      </c>
      <c r="B37" s="62" t="s">
        <v>40</v>
      </c>
      <c r="C37" s="72">
        <f>C27*C36</f>
        <v>0</v>
      </c>
      <c r="D37" s="69">
        <f t="shared" ref="D37:E37" si="13">D27*D36</f>
        <v>0</v>
      </c>
      <c r="E37" s="69">
        <f t="shared" si="13"/>
        <v>0</v>
      </c>
      <c r="F37" s="73">
        <f>F27*F36</f>
        <v>0</v>
      </c>
    </row>
    <row r="38" spans="1:6" ht="17.25" x14ac:dyDescent="0.25">
      <c r="A38" s="35" t="s">
        <v>38</v>
      </c>
      <c r="B38" s="70" t="s">
        <v>36</v>
      </c>
      <c r="C38" s="72">
        <f>C29*C36</f>
        <v>0</v>
      </c>
      <c r="D38" s="69">
        <f t="shared" ref="D38:F38" si="14">D29*D36</f>
        <v>0</v>
      </c>
      <c r="E38" s="69">
        <f t="shared" si="14"/>
        <v>0</v>
      </c>
      <c r="F38" s="73">
        <f t="shared" si="14"/>
        <v>0</v>
      </c>
    </row>
    <row r="39" spans="1:6" ht="17.25" x14ac:dyDescent="0.25">
      <c r="A39" s="34" t="s">
        <v>35</v>
      </c>
      <c r="B39" s="62" t="s">
        <v>36</v>
      </c>
      <c r="C39" s="72">
        <f>C31*C36</f>
        <v>0</v>
      </c>
      <c r="D39" s="69">
        <f t="shared" ref="D39:F39" si="15">D31*D36</f>
        <v>0</v>
      </c>
      <c r="E39" s="69">
        <f t="shared" si="15"/>
        <v>0</v>
      </c>
      <c r="F39" s="73">
        <f t="shared" si="15"/>
        <v>0</v>
      </c>
    </row>
    <row r="40" spans="1:6" ht="17.25" x14ac:dyDescent="0.25">
      <c r="A40" s="36" t="s">
        <v>39</v>
      </c>
      <c r="B40" s="67" t="s">
        <v>36</v>
      </c>
      <c r="C40" s="72">
        <f>C30*C36</f>
        <v>0</v>
      </c>
      <c r="D40" s="69">
        <f t="shared" ref="D40:F40" si="16">D30*D36</f>
        <v>0</v>
      </c>
      <c r="E40" s="69">
        <f t="shared" si="16"/>
        <v>0</v>
      </c>
      <c r="F40" s="73">
        <f t="shared" si="16"/>
        <v>0</v>
      </c>
    </row>
    <row r="41" spans="1:6" ht="17.25" x14ac:dyDescent="0.25">
      <c r="A41" s="36" t="s">
        <v>30</v>
      </c>
      <c r="B41" s="67" t="s">
        <v>36</v>
      </c>
      <c r="C41" s="72">
        <f>C32*C36</f>
        <v>0</v>
      </c>
      <c r="D41" s="69">
        <f t="shared" ref="D41:F41" si="17">D32*D36</f>
        <v>0</v>
      </c>
      <c r="E41" s="69">
        <f t="shared" si="17"/>
        <v>0</v>
      </c>
      <c r="F41" s="73">
        <f t="shared" si="17"/>
        <v>0</v>
      </c>
    </row>
    <row r="42" spans="1:6" ht="27.75" customHeight="1" thickBot="1" x14ac:dyDescent="0.3">
      <c r="A42" s="147" t="s">
        <v>41</v>
      </c>
      <c r="B42" s="148"/>
      <c r="C42" s="148"/>
      <c r="D42" s="148"/>
      <c r="E42" s="148"/>
      <c r="F42" s="149"/>
    </row>
    <row r="43" spans="1:6" x14ac:dyDescent="0.25">
      <c r="A43" s="74" t="s">
        <v>56</v>
      </c>
      <c r="B43" s="23"/>
      <c r="C43" s="142"/>
      <c r="D43" s="143"/>
      <c r="E43" s="143"/>
      <c r="F43" s="144"/>
    </row>
    <row r="44" spans="1:6" x14ac:dyDescent="0.25">
      <c r="A44" s="37" t="s">
        <v>42</v>
      </c>
      <c r="B44" s="40" t="s">
        <v>43</v>
      </c>
      <c r="C44" s="60"/>
      <c r="D44" s="54"/>
      <c r="E44" s="54"/>
      <c r="F44" s="56"/>
    </row>
    <row r="45" spans="1:6" x14ac:dyDescent="0.25">
      <c r="A45" s="37" t="s">
        <v>44</v>
      </c>
      <c r="B45" s="24" t="s">
        <v>50</v>
      </c>
      <c r="C45" s="14">
        <f>C38*C44/1000</f>
        <v>0</v>
      </c>
      <c r="D45" s="3">
        <f>D38*D44/1000</f>
        <v>0</v>
      </c>
      <c r="E45" s="3">
        <f>E38*E44/1000</f>
        <v>0</v>
      </c>
      <c r="F45" s="9">
        <f>F38*F44/1000</f>
        <v>0</v>
      </c>
    </row>
    <row r="46" spans="1:6" ht="15.75" thickBot="1" x14ac:dyDescent="0.3">
      <c r="A46" s="38" t="s">
        <v>51</v>
      </c>
      <c r="B46" s="25" t="s">
        <v>50</v>
      </c>
      <c r="C46" s="113">
        <f>SUM(C45:F45)</f>
        <v>0</v>
      </c>
      <c r="D46" s="145"/>
      <c r="E46" s="145"/>
      <c r="F46" s="146"/>
    </row>
    <row r="47" spans="1:6" x14ac:dyDescent="0.25">
      <c r="A47" s="75" t="s">
        <v>57</v>
      </c>
      <c r="B47" s="41"/>
      <c r="C47" s="222"/>
      <c r="D47" s="223"/>
      <c r="E47" s="223"/>
      <c r="F47" s="224"/>
    </row>
    <row r="48" spans="1:6" x14ac:dyDescent="0.25">
      <c r="A48" s="37" t="s">
        <v>42</v>
      </c>
      <c r="B48" s="40" t="s">
        <v>43</v>
      </c>
      <c r="C48" s="60"/>
      <c r="D48" s="54"/>
      <c r="E48" s="54"/>
      <c r="F48" s="56"/>
    </row>
    <row r="49" spans="1:6" x14ac:dyDescent="0.25">
      <c r="A49" s="37" t="s">
        <v>44</v>
      </c>
      <c r="B49" s="24" t="s">
        <v>50</v>
      </c>
      <c r="C49" s="3">
        <f>C48*C38/1000</f>
        <v>0</v>
      </c>
      <c r="D49" s="3">
        <f>D48*D38/1000</f>
        <v>0</v>
      </c>
      <c r="E49" s="3">
        <f>E48*E38/1000</f>
        <v>0</v>
      </c>
      <c r="F49" s="9">
        <f>F48*F38/1000</f>
        <v>0</v>
      </c>
    </row>
    <row r="50" spans="1:6" ht="15.75" thickBot="1" x14ac:dyDescent="0.3">
      <c r="A50" s="39" t="s">
        <v>51</v>
      </c>
      <c r="B50" s="42" t="s">
        <v>50</v>
      </c>
      <c r="C50" s="215">
        <f>SUM(C49:F49)</f>
        <v>0</v>
      </c>
      <c r="D50" s="216"/>
      <c r="E50" s="216"/>
      <c r="F50" s="217"/>
    </row>
    <row r="51" spans="1:6" x14ac:dyDescent="0.25">
      <c r="A51" s="74" t="s">
        <v>101</v>
      </c>
      <c r="B51" s="23"/>
      <c r="C51" s="212"/>
      <c r="D51" s="213"/>
      <c r="E51" s="213"/>
      <c r="F51" s="214"/>
    </row>
    <row r="52" spans="1:6" x14ac:dyDescent="0.25">
      <c r="A52" s="37" t="s">
        <v>42</v>
      </c>
      <c r="B52" s="40" t="s">
        <v>58</v>
      </c>
      <c r="C52" s="60"/>
      <c r="D52" s="54"/>
      <c r="E52" s="54"/>
      <c r="F52" s="56"/>
    </row>
    <row r="53" spans="1:6" x14ac:dyDescent="0.25">
      <c r="A53" s="37" t="s">
        <v>44</v>
      </c>
      <c r="B53" s="24" t="s">
        <v>50</v>
      </c>
      <c r="C53" s="3">
        <f>C52*C37/1000</f>
        <v>0</v>
      </c>
      <c r="D53" s="14">
        <f>D52*D37/1000</f>
        <v>0</v>
      </c>
      <c r="E53" s="14">
        <f>E52*E37/1000</f>
        <v>0</v>
      </c>
      <c r="F53" s="14">
        <f>F52*F37/1000</f>
        <v>0</v>
      </c>
    </row>
    <row r="54" spans="1:6" ht="15.75" thickBot="1" x14ac:dyDescent="0.3">
      <c r="A54" s="38" t="s">
        <v>51</v>
      </c>
      <c r="B54" s="25" t="s">
        <v>50</v>
      </c>
      <c r="C54" s="207">
        <f>SUM(C53:F53)</f>
        <v>0</v>
      </c>
      <c r="D54" s="208"/>
      <c r="E54" s="208"/>
      <c r="F54" s="209"/>
    </row>
  </sheetData>
  <mergeCells count="10">
    <mergeCell ref="K3:K4"/>
    <mergeCell ref="H3:H4"/>
    <mergeCell ref="I3:I4"/>
    <mergeCell ref="A3:F3"/>
    <mergeCell ref="C47:F47"/>
    <mergeCell ref="C54:F54"/>
    <mergeCell ref="A34:A36"/>
    <mergeCell ref="A1:F1"/>
    <mergeCell ref="C51:F51"/>
    <mergeCell ref="C50:F50"/>
  </mergeCells>
  <pageMargins left="0.7" right="0.7" top="0.75" bottom="0.75" header="0.3" footer="0.3"/>
  <pageSetup paperSize="9" scale="3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réseau TAR</vt:lpstr>
      <vt:lpstr>réseaux chaufferie</vt:lpstr>
      <vt:lpstr>Feuil3</vt:lpstr>
    </vt:vector>
  </TitlesOfParts>
  <Company>BWT France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DUVILLARD Rémi</dc:creator>
  <cp:lastModifiedBy>test</cp:lastModifiedBy>
  <cp:lastPrinted>2013-03-07T15:21:52Z</cp:lastPrinted>
  <dcterms:created xsi:type="dcterms:W3CDTF">2013-03-07T14:19:09Z</dcterms:created>
  <dcterms:modified xsi:type="dcterms:W3CDTF">2014-12-10T15:13:05Z</dcterms:modified>
</cp:coreProperties>
</file>