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35" windowWidth="18915" windowHeight="7440" activeTab="2"/>
  </bookViews>
  <sheets>
    <sheet name="analyse eau" sheetId="7" r:id="rId1"/>
    <sheet name="réseaux chaufferie" sheetId="1" r:id="rId2"/>
    <sheet name="circuit fermé - Eau chaude" sheetId="5" r:id="rId3"/>
    <sheet name="circuit fermé - Eau glacée" sheetId="6" r:id="rId4"/>
    <sheet name="Feuil3" sheetId="3" r:id="rId5"/>
  </sheets>
  <calcPr calcId="144525"/>
</workbook>
</file>

<file path=xl/calcChain.xml><?xml version="1.0" encoding="utf-8"?>
<calcChain xmlns="http://schemas.openxmlformats.org/spreadsheetml/2006/main">
  <c r="C40" i="1" l="1"/>
  <c r="C30" i="1"/>
  <c r="C32" i="1"/>
  <c r="E9" i="7"/>
  <c r="E10" i="7"/>
  <c r="E11" i="7"/>
  <c r="E12" i="7"/>
  <c r="E13" i="7"/>
  <c r="E7" i="7"/>
  <c r="J10" i="7" l="1"/>
  <c r="J11" i="7"/>
  <c r="J12" i="7"/>
  <c r="J13" i="7"/>
  <c r="J7" i="7"/>
  <c r="J19" i="7" s="1"/>
  <c r="G10" i="7"/>
  <c r="G12" i="7"/>
  <c r="G13" i="7"/>
  <c r="G7" i="7"/>
  <c r="G19" i="7" l="1"/>
  <c r="F30" i="6"/>
  <c r="F31" i="6" s="1"/>
  <c r="E30" i="6"/>
  <c r="E31" i="6" s="1"/>
  <c r="D30" i="6"/>
  <c r="D31" i="6" s="1"/>
  <c r="C30" i="6"/>
  <c r="J5" i="6" s="1"/>
  <c r="I5" i="6"/>
  <c r="H5" i="6"/>
  <c r="C31" i="6" l="1"/>
  <c r="K5" i="6" s="1"/>
  <c r="F30" i="5"/>
  <c r="E30" i="5"/>
  <c r="D30" i="5"/>
  <c r="C30" i="5"/>
  <c r="J5" i="5" s="1"/>
  <c r="I5" i="5"/>
  <c r="H5" i="5"/>
  <c r="C31" i="5" l="1"/>
  <c r="K5" i="5" s="1"/>
  <c r="D31" i="5"/>
  <c r="E31" i="5"/>
  <c r="F31" i="5"/>
  <c r="C28" i="1" l="1"/>
  <c r="B28" i="1"/>
  <c r="A28" i="1"/>
  <c r="C29" i="1"/>
  <c r="C31" i="1" s="1"/>
  <c r="C39" i="1" s="1"/>
  <c r="C37" i="1" l="1"/>
  <c r="C38" i="1"/>
  <c r="C41" i="1"/>
  <c r="C53" i="1" l="1"/>
  <c r="C49" i="1"/>
  <c r="C45" i="1"/>
  <c r="C46" i="1" l="1"/>
  <c r="C54" i="1"/>
  <c r="C50" i="1" l="1"/>
</calcChain>
</file>

<file path=xl/sharedStrings.xml><?xml version="1.0" encoding="utf-8"?>
<sst xmlns="http://schemas.openxmlformats.org/spreadsheetml/2006/main" count="245" uniqueCount="140">
  <si>
    <t>RESEAU CHAUDIERE</t>
  </si>
  <si>
    <t>Année de fabrication</t>
  </si>
  <si>
    <t>Type</t>
  </si>
  <si>
    <t>Capacité</t>
  </si>
  <si>
    <t>T/h</t>
  </si>
  <si>
    <t>Pression de fonctionnement</t>
  </si>
  <si>
    <t>Combustible</t>
  </si>
  <si>
    <t>Volume</t>
  </si>
  <si>
    <t>bars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</si>
  <si>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</si>
  <si>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unité</t>
  </si>
  <si>
    <t>CH. 1</t>
  </si>
  <si>
    <t>CARACTERISTIQUE DES RESEAUX</t>
  </si>
  <si>
    <t>Marque chaudière</t>
  </si>
  <si>
    <t>Température bâche alimentaire</t>
  </si>
  <si>
    <t>Matériaux - Chaudière</t>
  </si>
  <si>
    <t>Matériaux - Bâche</t>
  </si>
  <si>
    <t>Matériaux - Retour Condensat</t>
  </si>
  <si>
    <t>QUALITE D'EAU ALIMENTAIRE</t>
  </si>
  <si>
    <t>Origine eau brute</t>
  </si>
  <si>
    <t>Poste de traitement physique</t>
  </si>
  <si>
    <t>Qualité eau appoint bâche</t>
  </si>
  <si>
    <t>% retour condensat</t>
  </si>
  <si>
    <t>°C</t>
  </si>
  <si>
    <t>%</t>
  </si>
  <si>
    <t>CONDITIONS OPERATIONNELLES</t>
  </si>
  <si>
    <t>Fonctionnement</t>
  </si>
  <si>
    <t>Retours condensat</t>
  </si>
  <si>
    <t>Purges</t>
  </si>
  <si>
    <t>h/j</t>
  </si>
  <si>
    <t>h/an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</si>
  <si>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</t>
    </r>
  </si>
  <si>
    <t>j/sem</t>
  </si>
  <si>
    <t xml:space="preserve">Eau appoint 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</si>
  <si>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/an</t>
    </r>
  </si>
  <si>
    <t>Tonnage vapeur annuelle</t>
  </si>
  <si>
    <t>Eau alimentaire</t>
  </si>
  <si>
    <t>Retour condensat</t>
  </si>
  <si>
    <t>T/an</t>
  </si>
  <si>
    <t>BILAN MATIERES - consommation produits de conditionnement</t>
  </si>
  <si>
    <t>Dosage</t>
  </si>
  <si>
    <t xml:space="preserve">g/m3 </t>
  </si>
  <si>
    <t>Consommation annuelle</t>
  </si>
  <si>
    <t>Pression maximale</t>
  </si>
  <si>
    <t>Tonnage vapeur nominal</t>
  </si>
  <si>
    <t>BILAN MATIERES - 1 AN DE FONCTIONNEMENT - consommation eau</t>
  </si>
  <si>
    <t>kg</t>
  </si>
  <si>
    <t>Consommation totale</t>
  </si>
  <si>
    <t>Application</t>
  </si>
  <si>
    <t xml:space="preserve">Dosage </t>
  </si>
  <si>
    <t>Commentaires:</t>
  </si>
  <si>
    <t>Modèle</t>
  </si>
  <si>
    <t>Produit 1</t>
  </si>
  <si>
    <t>g/T</t>
  </si>
  <si>
    <t>Bilans Matière</t>
  </si>
  <si>
    <t>kW</t>
  </si>
  <si>
    <t>Qualité eau appoint</t>
  </si>
  <si>
    <t>Taux de concentration</t>
  </si>
  <si>
    <t>*</t>
  </si>
  <si>
    <t>Consommation Anuelle</t>
  </si>
  <si>
    <t>Anticorrosion / antitartre</t>
  </si>
  <si>
    <t>Dosage eau appoint</t>
  </si>
  <si>
    <r>
      <t>(g/m</t>
    </r>
    <r>
      <rPr>
        <b/>
        <vertAlign val="superscript"/>
        <sz val="12"/>
        <color theme="1"/>
        <rFont val="Arial"/>
        <family val="2"/>
      </rPr>
      <t>3</t>
    </r>
    <r>
      <rPr>
        <b/>
        <sz val="12"/>
        <color theme="1"/>
        <rFont val="Arial"/>
        <family val="2"/>
      </rPr>
      <t>)</t>
    </r>
  </si>
  <si>
    <t xml:space="preserve">Débit de l'eau en recirculation </t>
  </si>
  <si>
    <t>Produit 3</t>
  </si>
  <si>
    <t xml:space="preserve">RESEAU CIRCUIT FERME - eau chaude </t>
  </si>
  <si>
    <t>circuit 1</t>
  </si>
  <si>
    <t>circuit 2</t>
  </si>
  <si>
    <t>circuit 3</t>
  </si>
  <si>
    <t>circuit 4</t>
  </si>
  <si>
    <t>Puissance</t>
  </si>
  <si>
    <t xml:space="preserve">Température de départ </t>
  </si>
  <si>
    <t>Température de retour</t>
  </si>
  <si>
    <t>Volume du circuit</t>
  </si>
  <si>
    <t>Matériaux du circuit</t>
  </si>
  <si>
    <t>QUALITE D'EAU APPOINT</t>
  </si>
  <si>
    <t>POSTES DE TRAITEMENT D'EAU EXISTANTS</t>
  </si>
  <si>
    <t>Adoucisseur - type (simplex / duplex)</t>
  </si>
  <si>
    <t>Adoucisseur - Volume de résine / corps</t>
  </si>
  <si>
    <t>Adoucisseur - Volume d'eau traitée entre chaque régénération</t>
  </si>
  <si>
    <t>Compteur sur eau appoint (si oui DN)</t>
  </si>
  <si>
    <t xml:space="preserve">Présence Filtre en dérivation </t>
  </si>
  <si>
    <t>Groupe de dosage inhibiteur de corrosion</t>
  </si>
  <si>
    <t>Estimation volume eau appoint annuel</t>
  </si>
  <si>
    <t>Marque du groupe froid</t>
  </si>
  <si>
    <t xml:space="preserve">Fluide caloporteur </t>
  </si>
  <si>
    <t>bar</t>
  </si>
  <si>
    <t xml:space="preserve">RESEAU CIRCUIT FERME - eau froide </t>
  </si>
  <si>
    <t>Aspect</t>
  </si>
  <si>
    <t xml:space="preserve"> -</t>
  </si>
  <si>
    <t>Conductivité</t>
  </si>
  <si>
    <t>µS/cm</t>
  </si>
  <si>
    <t>pH à 25°C</t>
  </si>
  <si>
    <t xml:space="preserve"> - </t>
  </si>
  <si>
    <t>10,5 - 12</t>
  </si>
  <si>
    <t>Alcinité - TA</t>
  </si>
  <si>
    <t>°F</t>
  </si>
  <si>
    <t>Alcalinité Totale - TAC</t>
  </si>
  <si>
    <t>Dureté - TH</t>
  </si>
  <si>
    <t>Chlorures</t>
  </si>
  <si>
    <t>mg/l</t>
  </si>
  <si>
    <t>Rapport SiO2 /TAC</t>
  </si>
  <si>
    <t>Résiduel Phosphates - PO4</t>
  </si>
  <si>
    <t>Résiduel Sulfites - SO3</t>
  </si>
  <si>
    <t>Fer - Fe</t>
  </si>
  <si>
    <t>RESULTATS ANALYSES DES EAUX</t>
  </si>
  <si>
    <t>Qualité</t>
  </si>
  <si>
    <t>Eau brute</t>
  </si>
  <si>
    <t>CHAUDIERE</t>
  </si>
  <si>
    <t>Bâche alimentaire</t>
  </si>
  <si>
    <t>retour condensat</t>
  </si>
  <si>
    <t>adoucie /osmosée</t>
  </si>
  <si>
    <t>Normes Chaudière</t>
  </si>
  <si>
    <t>Eau appoint</t>
  </si>
  <si>
    <t>TAR</t>
  </si>
  <si>
    <t>Normes TAR</t>
  </si>
  <si>
    <t>8,2 - 9</t>
  </si>
  <si>
    <t>CF - EAU GLACEE</t>
  </si>
  <si>
    <t>Normes EG</t>
  </si>
  <si>
    <t xml:space="preserve"> --&gt; Taux de concentration max.</t>
  </si>
  <si>
    <t>CF - EAU CHAUDE</t>
  </si>
  <si>
    <t>Normes EC</t>
  </si>
  <si>
    <t>Tc admissibles</t>
  </si>
  <si>
    <t>forage / ville</t>
  </si>
  <si>
    <t>1 réseau constitué de 1 chaudière</t>
  </si>
  <si>
    <t>babcock</t>
  </si>
  <si>
    <t>Type (tubes de fumée / tubes d'eau)</t>
  </si>
  <si>
    <t>Dégazeur Thermique (oui / non)</t>
  </si>
  <si>
    <t>non</t>
  </si>
  <si>
    <t>fioul</t>
  </si>
  <si>
    <t>tubes de fumée</t>
  </si>
  <si>
    <t>acier noir</t>
  </si>
  <si>
    <t>eau de ville</t>
  </si>
  <si>
    <t>adoucisseur</t>
  </si>
  <si>
    <t>eau de ville adoucie TH = 0°F</t>
  </si>
  <si>
    <r>
      <t>Silice - SiO</t>
    </r>
    <r>
      <rPr>
        <b/>
        <vertAlign val="subscript"/>
        <sz val="11"/>
        <color rgb="FFFF0000"/>
        <rFont val="Calibri"/>
        <family val="2"/>
        <scheme val="minor"/>
      </rPr>
      <t>2</t>
    </r>
  </si>
  <si>
    <t>bwt sh-1001</t>
  </si>
  <si>
    <t>ANTITARTRE : ANTI - COROSION</t>
  </si>
  <si>
    <t>sh-7007</t>
  </si>
  <si>
    <t>reducteur d'oxygène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</si>
</sst>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vertAlign val="superscript"/>
      <sz val="12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bscript"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0" fillId="0" borderId="3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8" xfId="0" applyFont="1" applyFill="1" applyBorder="1" applyAlignment="1">
      <alignment vertical="center" wrapText="1"/>
    </xf>
    <xf numFmtId="0" fontId="0" fillId="2" borderId="18" xfId="0" applyFont="1" applyFill="1" applyBorder="1" applyAlignment="1">
      <alignment vertical="center" wrapText="1"/>
    </xf>
    <xf numFmtId="0" fontId="0" fillId="4" borderId="18" xfId="0" applyFont="1" applyFill="1" applyBorder="1" applyAlignment="1">
      <alignment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33" xfId="0" applyFont="1" applyFill="1" applyBorder="1" applyAlignment="1">
      <alignment vertical="center" wrapText="1"/>
    </xf>
    <xf numFmtId="0" fontId="0" fillId="0" borderId="36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9" fontId="0" fillId="6" borderId="3" xfId="1" applyFont="1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/>
    </xf>
    <xf numFmtId="0" fontId="0" fillId="4" borderId="31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6" borderId="31" xfId="0" applyFont="1" applyFill="1" applyBorder="1" applyAlignment="1">
      <alignment vertical="center" wrapText="1"/>
    </xf>
    <xf numFmtId="0" fontId="2" fillId="6" borderId="3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0" fillId="0" borderId="36" xfId="0" applyBorder="1" applyAlignment="1">
      <alignment vertical="center"/>
    </xf>
    <xf numFmtId="0" fontId="5" fillId="5" borderId="53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0" fillId="6" borderId="31" xfId="0" applyFont="1" applyFill="1" applyBorder="1" applyAlignment="1">
      <alignment vertical="center"/>
    </xf>
    <xf numFmtId="0" fontId="2" fillId="3" borderId="33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6" borderId="31" xfId="0" applyFill="1" applyBorder="1" applyAlignment="1">
      <alignment vertical="center"/>
    </xf>
    <xf numFmtId="0" fontId="0" fillId="6" borderId="20" xfId="0" applyFill="1" applyBorder="1" applyAlignment="1">
      <alignment vertical="center"/>
    </xf>
    <xf numFmtId="0" fontId="0" fillId="6" borderId="21" xfId="0" applyFill="1" applyBorder="1" applyAlignment="1">
      <alignment vertical="center"/>
    </xf>
    <xf numFmtId="0" fontId="0" fillId="0" borderId="43" xfId="0" applyFont="1" applyFill="1" applyBorder="1" applyAlignment="1">
      <alignment horizontal="left" vertical="center" wrapText="1"/>
    </xf>
    <xf numFmtId="0" fontId="0" fillId="0" borderId="33" xfId="0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" fillId="6" borderId="58" xfId="0" applyFont="1" applyFill="1" applyBorder="1" applyAlignment="1">
      <alignment horizontal="center" vertical="center"/>
    </xf>
    <xf numFmtId="0" fontId="2" fillId="6" borderId="59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vertical="center"/>
    </xf>
    <xf numFmtId="0" fontId="2" fillId="3" borderId="29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0" fillId="6" borderId="33" xfId="0" applyFill="1" applyBorder="1" applyAlignment="1">
      <alignment vertical="center"/>
    </xf>
    <xf numFmtId="0" fontId="0" fillId="6" borderId="29" xfId="0" applyFill="1" applyBorder="1" applyAlignment="1">
      <alignment vertical="center"/>
    </xf>
    <xf numFmtId="0" fontId="0" fillId="6" borderId="23" xfId="0" applyFill="1" applyBorder="1" applyAlignment="1">
      <alignment vertical="center"/>
    </xf>
    <xf numFmtId="0" fontId="2" fillId="6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1" fontId="4" fillId="0" borderId="6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vertical="center"/>
    </xf>
    <xf numFmtId="0" fontId="2" fillId="6" borderId="61" xfId="0" applyFont="1" applyFill="1" applyBorder="1" applyAlignment="1">
      <alignment horizontal="center" vertical="center"/>
    </xf>
    <xf numFmtId="0" fontId="2" fillId="6" borderId="62" xfId="0" applyFont="1" applyFill="1" applyBorder="1" applyAlignment="1">
      <alignment horizontal="center" vertical="center"/>
    </xf>
    <xf numFmtId="1" fontId="0" fillId="0" borderId="19" xfId="0" applyNumberFormat="1" applyFill="1" applyBorder="1" applyAlignment="1">
      <alignment horizontal="center" vertical="center"/>
    </xf>
    <xf numFmtId="0" fontId="0" fillId="0" borderId="19" xfId="0" applyNumberFormat="1" applyFill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0" fontId="2" fillId="3" borderId="63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 wrapText="1"/>
    </xf>
    <xf numFmtId="0" fontId="0" fillId="0" borderId="27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vertical="center"/>
    </xf>
    <xf numFmtId="0" fontId="2" fillId="3" borderId="64" xfId="0" applyFont="1" applyFill="1" applyBorder="1" applyAlignment="1">
      <alignment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0" fillId="6" borderId="6" xfId="0" applyFont="1" applyFill="1" applyBorder="1" applyAlignment="1">
      <alignment vertical="center"/>
    </xf>
    <xf numFmtId="0" fontId="0" fillId="6" borderId="7" xfId="0" applyFont="1" applyFill="1" applyBorder="1" applyAlignment="1">
      <alignment vertical="center"/>
    </xf>
    <xf numFmtId="0" fontId="0" fillId="6" borderId="8" xfId="0" applyFont="1" applyFill="1" applyBorder="1" applyAlignment="1">
      <alignment vertical="center"/>
    </xf>
    <xf numFmtId="0" fontId="0" fillId="6" borderId="7" xfId="0" applyFont="1" applyFill="1" applyBorder="1" applyAlignment="1">
      <alignment horizontal="center" vertical="center"/>
    </xf>
    <xf numFmtId="0" fontId="0" fillId="6" borderId="8" xfId="0" applyFont="1" applyFill="1" applyBorder="1" applyAlignment="1">
      <alignment horizontal="center" vertical="center"/>
    </xf>
    <xf numFmtId="0" fontId="0" fillId="6" borderId="9" xfId="0" applyFont="1" applyFill="1" applyBorder="1" applyAlignment="1">
      <alignment vertical="center"/>
    </xf>
    <xf numFmtId="0" fontId="0" fillId="6" borderId="10" xfId="0" applyFont="1" applyFill="1" applyBorder="1" applyAlignment="1">
      <alignment vertical="center"/>
    </xf>
    <xf numFmtId="0" fontId="0" fillId="6" borderId="1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10" fillId="0" borderId="2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12" fillId="0" borderId="38" xfId="0" applyFont="1" applyBorder="1"/>
    <xf numFmtId="0" fontId="13" fillId="0" borderId="41" xfId="0" applyFont="1" applyBorder="1"/>
    <xf numFmtId="1" fontId="12" fillId="0" borderId="41" xfId="0" applyNumberFormat="1" applyFont="1" applyBorder="1"/>
    <xf numFmtId="0" fontId="13" fillId="0" borderId="2" xfId="0" applyFont="1" applyBorder="1"/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0" fillId="0" borderId="8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7" xfId="0" applyFont="1" applyBorder="1" applyAlignment="1">
      <alignment horizontal="center"/>
    </xf>
    <xf numFmtId="0" fontId="0" fillId="0" borderId="65" xfId="0" applyFont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68" xfId="0" applyFont="1" applyBorder="1" applyAlignment="1">
      <alignment vertical="center" wrapText="1"/>
    </xf>
    <xf numFmtId="0" fontId="0" fillId="0" borderId="69" xfId="0" applyFont="1" applyBorder="1" applyAlignment="1">
      <alignment vertical="center"/>
    </xf>
    <xf numFmtId="0" fontId="0" fillId="0" borderId="65" xfId="0" applyFont="1" applyBorder="1" applyAlignment="1">
      <alignment horizontal="center"/>
    </xf>
    <xf numFmtId="0" fontId="0" fillId="0" borderId="68" xfId="0" applyFont="1" applyBorder="1" applyAlignment="1">
      <alignment horizontal="center" wrapText="1"/>
    </xf>
    <xf numFmtId="0" fontId="0" fillId="0" borderId="69" xfId="0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6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  <xf numFmtId="0" fontId="0" fillId="0" borderId="6" xfId="0" applyFont="1" applyBorder="1" applyAlignment="1">
      <alignment horizontal="center"/>
    </xf>
    <xf numFmtId="0" fontId="0" fillId="0" borderId="69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4" borderId="42" xfId="0" applyFont="1" applyFill="1" applyBorder="1" applyAlignment="1">
      <alignment horizontal="left" vertical="center" wrapText="1"/>
    </xf>
    <xf numFmtId="0" fontId="0" fillId="4" borderId="4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5" borderId="3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 wrapText="1"/>
    </xf>
    <xf numFmtId="0" fontId="5" fillId="5" borderId="52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6" fillId="0" borderId="65" xfId="0" applyFont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G19" sqref="G19"/>
    </sheetView>
  </sheetViews>
  <sheetFormatPr baseColWidth="10" defaultRowHeight="15" x14ac:dyDescent="0.25"/>
  <cols>
    <col min="1" max="1" width="24.85546875" bestFit="1" customWidth="1"/>
    <col min="3" max="3" width="11.7109375" customWidth="1"/>
    <col min="4" max="4" width="12.85546875" customWidth="1"/>
    <col min="5" max="5" width="18.140625" customWidth="1"/>
    <col min="6" max="6" width="16.28515625" customWidth="1"/>
    <col min="7" max="7" width="13.7109375" bestFit="1" customWidth="1"/>
    <col min="8" max="8" width="19.5703125" customWidth="1"/>
    <col min="9" max="9" width="13.140625" customWidth="1"/>
    <col min="10" max="10" width="17.42578125" customWidth="1"/>
    <col min="11" max="11" width="17.5703125" customWidth="1"/>
    <col min="12" max="12" width="14.7109375" customWidth="1"/>
    <col min="13" max="13" width="13.42578125" customWidth="1"/>
    <col min="14" max="14" width="15.7109375" customWidth="1"/>
  </cols>
  <sheetData>
    <row r="1" spans="1:15" ht="18.75" x14ac:dyDescent="0.25">
      <c r="A1" s="205" t="s">
        <v>105</v>
      </c>
      <c r="B1" s="205"/>
      <c r="C1" s="205"/>
      <c r="D1" s="205"/>
      <c r="E1" s="205"/>
      <c r="F1" s="205"/>
      <c r="G1" s="205"/>
      <c r="H1" s="205"/>
      <c r="I1" s="205"/>
      <c r="J1" s="150"/>
    </row>
    <row r="2" spans="1:15" ht="15.75" thickBot="1" x14ac:dyDescent="0.3"/>
    <row r="3" spans="1:15" ht="15.75" customHeight="1" x14ac:dyDescent="0.25">
      <c r="A3" s="151"/>
      <c r="B3" s="151"/>
      <c r="C3" s="214" t="s">
        <v>107</v>
      </c>
      <c r="D3" s="206" t="s">
        <v>108</v>
      </c>
      <c r="E3" s="207"/>
      <c r="F3" s="207"/>
      <c r="G3" s="207"/>
      <c r="H3" s="208"/>
      <c r="I3" s="209" t="s">
        <v>114</v>
      </c>
      <c r="J3" s="210"/>
      <c r="K3" s="211"/>
      <c r="L3" s="212" t="s">
        <v>117</v>
      </c>
      <c r="M3" s="213"/>
      <c r="N3" s="212" t="s">
        <v>120</v>
      </c>
      <c r="O3" s="213"/>
    </row>
    <row r="4" spans="1:15" ht="15.75" thickBot="1" x14ac:dyDescent="0.3">
      <c r="A4" s="151"/>
      <c r="B4" s="151"/>
      <c r="C4" s="215"/>
      <c r="D4" s="240" t="s">
        <v>33</v>
      </c>
      <c r="E4" s="241" t="s">
        <v>109</v>
      </c>
      <c r="F4" s="181" t="s">
        <v>110</v>
      </c>
      <c r="G4" s="182" t="s">
        <v>122</v>
      </c>
      <c r="H4" s="183" t="s">
        <v>112</v>
      </c>
      <c r="I4" s="184" t="s">
        <v>113</v>
      </c>
      <c r="J4" s="185" t="s">
        <v>122</v>
      </c>
      <c r="K4" s="186" t="s">
        <v>115</v>
      </c>
      <c r="L4" s="180" t="s">
        <v>113</v>
      </c>
      <c r="M4" s="194" t="s">
        <v>118</v>
      </c>
      <c r="N4" s="180" t="s">
        <v>113</v>
      </c>
      <c r="O4" s="194" t="s">
        <v>121</v>
      </c>
    </row>
    <row r="5" spans="1:15" ht="30" x14ac:dyDescent="0.25">
      <c r="A5" s="187" t="s">
        <v>106</v>
      </c>
      <c r="B5" s="191"/>
      <c r="C5" s="195" t="s">
        <v>123</v>
      </c>
      <c r="D5" s="196" t="s">
        <v>111</v>
      </c>
      <c r="E5" s="197"/>
      <c r="F5" s="197"/>
      <c r="G5" s="198"/>
      <c r="H5" s="203"/>
      <c r="I5" s="192" t="s">
        <v>111</v>
      </c>
      <c r="J5" s="188"/>
      <c r="K5" s="193"/>
      <c r="L5" s="196" t="s">
        <v>111</v>
      </c>
      <c r="M5" s="199"/>
      <c r="N5" s="196" t="s">
        <v>111</v>
      </c>
      <c r="O5" s="199"/>
    </row>
    <row r="6" spans="1:15" x14ac:dyDescent="0.25">
      <c r="A6" s="189" t="s">
        <v>88</v>
      </c>
      <c r="B6" s="156" t="s">
        <v>89</v>
      </c>
      <c r="C6" s="16"/>
      <c r="D6" s="153"/>
      <c r="E6" s="1"/>
      <c r="F6" s="1"/>
      <c r="G6" s="172"/>
      <c r="H6" s="242"/>
      <c r="I6" s="179"/>
      <c r="J6" s="178"/>
      <c r="K6" s="173"/>
      <c r="L6" s="153"/>
      <c r="M6" s="2"/>
      <c r="N6" s="153"/>
      <c r="O6" s="2"/>
    </row>
    <row r="7" spans="1:15" x14ac:dyDescent="0.25">
      <c r="A7" s="239" t="s">
        <v>90</v>
      </c>
      <c r="B7" s="157" t="s">
        <v>91</v>
      </c>
      <c r="C7" s="152"/>
      <c r="D7" s="158">
        <v>350</v>
      </c>
      <c r="E7" s="155">
        <f>D7*0.7</f>
        <v>244.99999999999997</v>
      </c>
      <c r="F7" s="155"/>
      <c r="G7" s="164">
        <f>H7/E7</f>
        <v>24.489795918367349</v>
      </c>
      <c r="H7" s="243">
        <v>6000</v>
      </c>
      <c r="I7" s="170"/>
      <c r="J7" s="174" t="e">
        <f>K7/I7</f>
        <v>#DIV/0!</v>
      </c>
      <c r="K7" s="175">
        <v>2500</v>
      </c>
      <c r="L7" s="158"/>
      <c r="M7" s="159"/>
      <c r="N7" s="158"/>
      <c r="O7" s="159"/>
    </row>
    <row r="8" spans="1:15" x14ac:dyDescent="0.25">
      <c r="A8" s="239" t="s">
        <v>92</v>
      </c>
      <c r="B8" s="157" t="s">
        <v>93</v>
      </c>
      <c r="C8" s="152"/>
      <c r="D8" s="158">
        <v>7.2</v>
      </c>
      <c r="E8" s="155"/>
      <c r="F8" s="155"/>
      <c r="G8" s="164"/>
      <c r="H8" s="243" t="s">
        <v>94</v>
      </c>
      <c r="I8" s="170"/>
      <c r="J8" s="174"/>
      <c r="K8" s="175" t="s">
        <v>116</v>
      </c>
      <c r="L8" s="158"/>
      <c r="M8" s="159"/>
      <c r="N8" s="158"/>
      <c r="O8" s="159"/>
    </row>
    <row r="9" spans="1:15" x14ac:dyDescent="0.25">
      <c r="A9" s="239" t="s">
        <v>95</v>
      </c>
      <c r="B9" s="157" t="s">
        <v>96</v>
      </c>
      <c r="C9" s="152"/>
      <c r="D9" s="158">
        <v>0</v>
      </c>
      <c r="E9" s="155">
        <f t="shared" ref="E8:E13" si="0">D9*0.7</f>
        <v>0</v>
      </c>
      <c r="F9" s="155"/>
      <c r="G9" s="164"/>
      <c r="H9" s="243"/>
      <c r="I9" s="170"/>
      <c r="J9" s="174"/>
      <c r="K9" s="175"/>
      <c r="L9" s="158"/>
      <c r="M9" s="159"/>
      <c r="N9" s="158"/>
      <c r="O9" s="159"/>
    </row>
    <row r="10" spans="1:15" x14ac:dyDescent="0.25">
      <c r="A10" s="239" t="s">
        <v>97</v>
      </c>
      <c r="B10" s="157" t="s">
        <v>96</v>
      </c>
      <c r="C10" s="152"/>
      <c r="D10" s="158">
        <v>6</v>
      </c>
      <c r="E10" s="155">
        <f t="shared" si="0"/>
        <v>4.1999999999999993</v>
      </c>
      <c r="F10" s="155"/>
      <c r="G10" s="164">
        <f t="shared" ref="G10:G13" si="1">H10/E10</f>
        <v>28.571428571428577</v>
      </c>
      <c r="H10" s="243">
        <v>120</v>
      </c>
      <c r="I10" s="170"/>
      <c r="J10" s="174" t="e">
        <f t="shared" ref="J10:J13" si="2">K10/I10</f>
        <v>#DIV/0!</v>
      </c>
      <c r="K10" s="175">
        <v>40</v>
      </c>
      <c r="L10" s="158"/>
      <c r="M10" s="159"/>
      <c r="N10" s="158"/>
      <c r="O10" s="159"/>
    </row>
    <row r="11" spans="1:15" x14ac:dyDescent="0.25">
      <c r="A11" s="239" t="s">
        <v>98</v>
      </c>
      <c r="B11" s="157" t="s">
        <v>96</v>
      </c>
      <c r="C11" s="152"/>
      <c r="D11" s="158">
        <v>0</v>
      </c>
      <c r="E11" s="155">
        <f t="shared" si="0"/>
        <v>0</v>
      </c>
      <c r="F11" s="155"/>
      <c r="G11" s="164"/>
      <c r="H11" s="243">
        <v>0</v>
      </c>
      <c r="I11" s="170"/>
      <c r="J11" s="174" t="e">
        <f t="shared" si="2"/>
        <v>#DIV/0!</v>
      </c>
      <c r="K11" s="175">
        <v>40</v>
      </c>
      <c r="L11" s="158"/>
      <c r="M11" s="159"/>
      <c r="N11" s="158"/>
      <c r="O11" s="159"/>
    </row>
    <row r="12" spans="1:15" x14ac:dyDescent="0.25">
      <c r="A12" s="239" t="s">
        <v>99</v>
      </c>
      <c r="B12" s="157" t="s">
        <v>100</v>
      </c>
      <c r="C12" s="152"/>
      <c r="D12" s="158">
        <v>36</v>
      </c>
      <c r="E12" s="155">
        <f t="shared" si="0"/>
        <v>25.2</v>
      </c>
      <c r="F12" s="155"/>
      <c r="G12" s="164">
        <f t="shared" si="1"/>
        <v>31.746031746031747</v>
      </c>
      <c r="H12" s="243">
        <v>800</v>
      </c>
      <c r="I12" s="170"/>
      <c r="J12" s="174" t="e">
        <f t="shared" si="2"/>
        <v>#DIV/0!</v>
      </c>
      <c r="K12" s="175">
        <v>125</v>
      </c>
      <c r="L12" s="158"/>
      <c r="M12" s="159"/>
      <c r="N12" s="158"/>
      <c r="O12" s="159"/>
    </row>
    <row r="13" spans="1:15" ht="18" x14ac:dyDescent="0.25">
      <c r="A13" s="239" t="s">
        <v>135</v>
      </c>
      <c r="B13" s="157" t="s">
        <v>100</v>
      </c>
      <c r="C13" s="152"/>
      <c r="D13" s="158">
        <v>12</v>
      </c>
      <c r="E13" s="155">
        <f t="shared" si="0"/>
        <v>8.3999999999999986</v>
      </c>
      <c r="F13" s="155"/>
      <c r="G13" s="164">
        <f t="shared" si="1"/>
        <v>23.809523809523814</v>
      </c>
      <c r="H13" s="243">
        <v>200</v>
      </c>
      <c r="I13" s="170"/>
      <c r="J13" s="174" t="e">
        <f t="shared" si="2"/>
        <v>#DIV/0!</v>
      </c>
      <c r="K13" s="175">
        <v>80</v>
      </c>
      <c r="L13" s="158"/>
      <c r="M13" s="159"/>
      <c r="N13" s="158"/>
      <c r="O13" s="159"/>
    </row>
    <row r="14" spans="1:15" x14ac:dyDescent="0.25">
      <c r="A14" s="189" t="s">
        <v>101</v>
      </c>
      <c r="B14" s="157" t="s">
        <v>58</v>
      </c>
      <c r="C14" s="152"/>
      <c r="D14" s="158"/>
      <c r="E14" s="155"/>
      <c r="F14" s="155"/>
      <c r="G14" s="164"/>
      <c r="H14" s="243">
        <v>2.5</v>
      </c>
      <c r="I14" s="170"/>
      <c r="J14" s="174"/>
      <c r="K14" s="175"/>
      <c r="L14" s="158"/>
      <c r="M14" s="159"/>
      <c r="N14" s="158"/>
      <c r="O14" s="159"/>
    </row>
    <row r="15" spans="1:15" x14ac:dyDescent="0.25">
      <c r="A15" s="189" t="s">
        <v>102</v>
      </c>
      <c r="B15" s="157" t="s">
        <v>100</v>
      </c>
      <c r="C15" s="152"/>
      <c r="D15" s="158"/>
      <c r="E15" s="155"/>
      <c r="F15" s="155"/>
      <c r="G15" s="164"/>
      <c r="H15" s="243">
        <v>80</v>
      </c>
      <c r="I15" s="170"/>
      <c r="J15" s="174"/>
      <c r="K15" s="175"/>
      <c r="L15" s="158"/>
      <c r="M15" s="159"/>
      <c r="N15" s="158"/>
      <c r="O15" s="159"/>
    </row>
    <row r="16" spans="1:15" x14ac:dyDescent="0.25">
      <c r="A16" s="189" t="s">
        <v>103</v>
      </c>
      <c r="B16" s="157" t="s">
        <v>100</v>
      </c>
      <c r="C16" s="152"/>
      <c r="D16" s="158"/>
      <c r="E16" s="155"/>
      <c r="F16" s="155"/>
      <c r="G16" s="164"/>
      <c r="H16" s="243">
        <v>80</v>
      </c>
      <c r="I16" s="170"/>
      <c r="J16" s="174"/>
      <c r="K16" s="175"/>
      <c r="L16" s="158"/>
      <c r="M16" s="159"/>
      <c r="N16" s="158"/>
      <c r="O16" s="159"/>
    </row>
    <row r="17" spans="1:15" ht="15.75" thickBot="1" x14ac:dyDescent="0.3">
      <c r="A17" s="190" t="s">
        <v>104</v>
      </c>
      <c r="B17" s="161" t="s">
        <v>100</v>
      </c>
      <c r="C17" s="154"/>
      <c r="D17" s="160"/>
      <c r="E17" s="163"/>
      <c r="F17" s="163"/>
      <c r="G17" s="165"/>
      <c r="H17" s="244">
        <v>0.6</v>
      </c>
      <c r="I17" s="171"/>
      <c r="J17" s="176"/>
      <c r="K17" s="177">
        <v>0.6</v>
      </c>
      <c r="L17" s="160"/>
      <c r="M17" s="162"/>
      <c r="N17" s="160"/>
      <c r="O17" s="162"/>
    </row>
    <row r="18" spans="1:15" ht="15.75" thickBot="1" x14ac:dyDescent="0.3"/>
    <row r="19" spans="1:15" ht="21.75" thickBot="1" x14ac:dyDescent="0.4">
      <c r="D19" s="166" t="s">
        <v>119</v>
      </c>
      <c r="E19" s="167"/>
      <c r="F19" s="167"/>
      <c r="G19" s="168">
        <f>MIN(G7:G13)</f>
        <v>23.809523809523814</v>
      </c>
      <c r="H19" s="168"/>
      <c r="I19" s="168"/>
      <c r="J19" s="168" t="e">
        <f t="shared" ref="J19" si="3">MIN(J7:J13)</f>
        <v>#DIV/0!</v>
      </c>
      <c r="K19" s="169"/>
    </row>
  </sheetData>
  <mergeCells count="6">
    <mergeCell ref="A1:I1"/>
    <mergeCell ref="D3:H3"/>
    <mergeCell ref="I3:K3"/>
    <mergeCell ref="L3:M3"/>
    <mergeCell ref="N3:O3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topLeftCell="A4" zoomScale="130" zoomScaleNormal="130" workbookViewId="0">
      <selection activeCell="C28" sqref="C28"/>
    </sheetView>
  </sheetViews>
  <sheetFormatPr baseColWidth="10" defaultRowHeight="15" x14ac:dyDescent="0.25"/>
  <cols>
    <col min="1" max="1" width="32.42578125" customWidth="1"/>
    <col min="2" max="2" width="8.42578125" customWidth="1"/>
    <col min="3" max="3" width="32" bestFit="1" customWidth="1"/>
  </cols>
  <sheetData>
    <row r="1" spans="1:3" x14ac:dyDescent="0.25">
      <c r="A1" s="218" t="s">
        <v>0</v>
      </c>
      <c r="B1" s="218"/>
      <c r="C1" s="218"/>
    </row>
    <row r="2" spans="1:3" ht="15.75" thickBot="1" x14ac:dyDescent="0.3"/>
    <row r="3" spans="1:3" ht="20.100000000000001" customHeight="1" thickBot="1" x14ac:dyDescent="0.3">
      <c r="A3" s="220" t="s">
        <v>12</v>
      </c>
      <c r="B3" s="221"/>
      <c r="C3" s="221"/>
    </row>
    <row r="4" spans="1:3" ht="20.100000000000001" customHeight="1" thickBot="1" x14ac:dyDescent="0.3">
      <c r="A4" s="9" t="s">
        <v>50</v>
      </c>
      <c r="B4" s="93"/>
      <c r="C4" s="94" t="s">
        <v>124</v>
      </c>
    </row>
    <row r="5" spans="1:3" ht="15.75" customHeight="1" thickBot="1" x14ac:dyDescent="0.3">
      <c r="A5" s="10"/>
      <c r="B5" s="14" t="s">
        <v>10</v>
      </c>
      <c r="C5" s="37" t="s">
        <v>11</v>
      </c>
    </row>
    <row r="6" spans="1:3" ht="15" customHeight="1" x14ac:dyDescent="0.25">
      <c r="A6" s="11" t="s">
        <v>13</v>
      </c>
      <c r="B6" s="35"/>
      <c r="C6" s="38" t="s">
        <v>125</v>
      </c>
    </row>
    <row r="7" spans="1:3" ht="15" customHeight="1" x14ac:dyDescent="0.25">
      <c r="A7" s="12" t="s">
        <v>1</v>
      </c>
      <c r="B7" s="36"/>
      <c r="C7" s="41" t="s">
        <v>89</v>
      </c>
    </row>
    <row r="8" spans="1:3" ht="15" customHeight="1" x14ac:dyDescent="0.25">
      <c r="A8" s="12" t="s">
        <v>51</v>
      </c>
      <c r="B8" s="36"/>
      <c r="C8" s="41" t="s">
        <v>89</v>
      </c>
    </row>
    <row r="9" spans="1:3" x14ac:dyDescent="0.25">
      <c r="A9" s="12" t="s">
        <v>126</v>
      </c>
      <c r="B9" s="36"/>
      <c r="C9" s="41" t="s">
        <v>130</v>
      </c>
    </row>
    <row r="10" spans="1:3" x14ac:dyDescent="0.25">
      <c r="A10" s="12" t="s">
        <v>6</v>
      </c>
      <c r="B10" s="36"/>
      <c r="C10" s="41" t="s">
        <v>129</v>
      </c>
    </row>
    <row r="11" spans="1:3" x14ac:dyDescent="0.25">
      <c r="A11" s="12" t="s">
        <v>3</v>
      </c>
      <c r="B11" s="36" t="s">
        <v>4</v>
      </c>
      <c r="C11" s="41">
        <v>10</v>
      </c>
    </row>
    <row r="12" spans="1:3" x14ac:dyDescent="0.25">
      <c r="A12" s="12" t="s">
        <v>43</v>
      </c>
      <c r="B12" s="36" t="s">
        <v>8</v>
      </c>
      <c r="C12" s="41">
        <v>18</v>
      </c>
    </row>
    <row r="13" spans="1:3" x14ac:dyDescent="0.25">
      <c r="A13" s="12" t="s">
        <v>5</v>
      </c>
      <c r="B13" s="36" t="s">
        <v>8</v>
      </c>
      <c r="C13" s="41">
        <v>12</v>
      </c>
    </row>
    <row r="14" spans="1:3" ht="17.25" x14ac:dyDescent="0.25">
      <c r="A14" s="12" t="s">
        <v>7</v>
      </c>
      <c r="B14" s="36" t="s">
        <v>9</v>
      </c>
      <c r="C14" s="41">
        <v>2000</v>
      </c>
    </row>
    <row r="15" spans="1:3" x14ac:dyDescent="0.25">
      <c r="A15" s="12" t="s">
        <v>127</v>
      </c>
      <c r="B15" s="36"/>
      <c r="C15" s="41" t="s">
        <v>128</v>
      </c>
    </row>
    <row r="16" spans="1:3" x14ac:dyDescent="0.25">
      <c r="A16" s="12" t="s">
        <v>15</v>
      </c>
      <c r="B16" s="36"/>
      <c r="C16" s="84" t="s">
        <v>131</v>
      </c>
    </row>
    <row r="17" spans="1:3" x14ac:dyDescent="0.25">
      <c r="A17" s="12" t="s">
        <v>16</v>
      </c>
      <c r="B17" s="36"/>
      <c r="C17" s="84" t="s">
        <v>131</v>
      </c>
    </row>
    <row r="18" spans="1:3" ht="15.75" thickBot="1" x14ac:dyDescent="0.3">
      <c r="A18" s="13" t="s">
        <v>17</v>
      </c>
      <c r="B18" s="7"/>
      <c r="C18" s="85" t="s">
        <v>131</v>
      </c>
    </row>
    <row r="19" spans="1:3" ht="20.100000000000001" customHeight="1" thickBot="1" x14ac:dyDescent="0.3">
      <c r="A19" s="93" t="s">
        <v>18</v>
      </c>
      <c r="B19" s="94"/>
      <c r="C19" s="94"/>
    </row>
    <row r="20" spans="1:3" x14ac:dyDescent="0.25">
      <c r="A20" s="18" t="s">
        <v>19</v>
      </c>
      <c r="B20" s="15"/>
      <c r="C20" s="237" t="s">
        <v>132</v>
      </c>
    </row>
    <row r="21" spans="1:3" x14ac:dyDescent="0.25">
      <c r="A21" s="19" t="s">
        <v>20</v>
      </c>
      <c r="B21" s="16"/>
      <c r="C21" s="238" t="s">
        <v>133</v>
      </c>
    </row>
    <row r="22" spans="1:3" x14ac:dyDescent="0.25">
      <c r="A22" s="19" t="s">
        <v>21</v>
      </c>
      <c r="B22" s="16"/>
      <c r="C22" s="238" t="s">
        <v>134</v>
      </c>
    </row>
    <row r="23" spans="1:3" x14ac:dyDescent="0.25">
      <c r="A23" s="19" t="s">
        <v>22</v>
      </c>
      <c r="B23" s="36" t="s">
        <v>24</v>
      </c>
      <c r="C23" s="43">
        <v>0.3</v>
      </c>
    </row>
    <row r="24" spans="1:3" ht="15.75" thickBot="1" x14ac:dyDescent="0.3">
      <c r="A24" s="20" t="s">
        <v>14</v>
      </c>
      <c r="B24" s="7" t="s">
        <v>23</v>
      </c>
      <c r="C24" s="42">
        <v>60</v>
      </c>
    </row>
    <row r="25" spans="1:3" ht="20.100000000000001" customHeight="1" x14ac:dyDescent="0.25">
      <c r="A25" s="91" t="s">
        <v>25</v>
      </c>
      <c r="B25" s="92"/>
      <c r="C25" s="92"/>
    </row>
    <row r="26" spans="1:3" ht="20.100000000000001" customHeight="1" x14ac:dyDescent="0.25">
      <c r="A26" s="83" t="s">
        <v>57</v>
      </c>
      <c r="B26" s="68" t="s">
        <v>58</v>
      </c>
      <c r="C26" s="204">
        <v>24</v>
      </c>
    </row>
    <row r="27" spans="1:3" x14ac:dyDescent="0.25">
      <c r="A27" s="21" t="s">
        <v>44</v>
      </c>
      <c r="B27" s="24" t="s">
        <v>4</v>
      </c>
      <c r="C27" s="44">
        <v>8</v>
      </c>
    </row>
    <row r="28" spans="1:3" x14ac:dyDescent="0.25">
      <c r="A28" s="21" t="str">
        <f t="shared" ref="A28:C28" si="0">A23</f>
        <v>% retour condensat</v>
      </c>
      <c r="B28" s="45" t="str">
        <f t="shared" si="0"/>
        <v>%</v>
      </c>
      <c r="C28" s="46">
        <f t="shared" si="0"/>
        <v>0.3</v>
      </c>
    </row>
    <row r="29" spans="1:3" ht="17.25" x14ac:dyDescent="0.25">
      <c r="A29" s="21" t="s">
        <v>36</v>
      </c>
      <c r="B29" s="24" t="s">
        <v>31</v>
      </c>
      <c r="C29" s="4">
        <f>C27+C32</f>
        <v>8.3478260869565215</v>
      </c>
    </row>
    <row r="30" spans="1:3" ht="17.25" x14ac:dyDescent="0.25">
      <c r="A30" s="21" t="s">
        <v>27</v>
      </c>
      <c r="B30" s="24" t="s">
        <v>31</v>
      </c>
      <c r="C30" s="3">
        <f>C27*C23</f>
        <v>2.4</v>
      </c>
    </row>
    <row r="31" spans="1:3" ht="17.25" x14ac:dyDescent="0.25">
      <c r="A31" s="22" t="s">
        <v>33</v>
      </c>
      <c r="B31" s="24" t="s">
        <v>31</v>
      </c>
      <c r="C31" s="6">
        <f>C29-C30</f>
        <v>5.9478260869565212</v>
      </c>
    </row>
    <row r="32" spans="1:3" ht="18" thickBot="1" x14ac:dyDescent="0.3">
      <c r="A32" s="23" t="s">
        <v>28</v>
      </c>
      <c r="B32" s="25" t="s">
        <v>31</v>
      </c>
      <c r="C32" s="5">
        <f>C27/(C26-1)</f>
        <v>0.34782608695652173</v>
      </c>
    </row>
    <row r="33" spans="1:3" ht="51" customHeight="1" thickBot="1" x14ac:dyDescent="0.3">
      <c r="A33" s="89" t="s">
        <v>45</v>
      </c>
      <c r="B33" s="90"/>
      <c r="C33" s="90"/>
    </row>
    <row r="34" spans="1:3" x14ac:dyDescent="0.25">
      <c r="A34" s="216" t="s">
        <v>26</v>
      </c>
      <c r="B34" s="47" t="s">
        <v>29</v>
      </c>
      <c r="C34" s="52"/>
    </row>
    <row r="35" spans="1:3" x14ac:dyDescent="0.25">
      <c r="A35" s="217"/>
      <c r="B35" s="48" t="s">
        <v>32</v>
      </c>
      <c r="C35" s="41"/>
    </row>
    <row r="36" spans="1:3" x14ac:dyDescent="0.25">
      <c r="A36" s="217"/>
      <c r="B36" s="49" t="s">
        <v>30</v>
      </c>
      <c r="C36" s="53">
        <v>7500</v>
      </c>
    </row>
    <row r="37" spans="1:3" x14ac:dyDescent="0.25">
      <c r="A37" s="26" t="s">
        <v>35</v>
      </c>
      <c r="B37" s="45" t="s">
        <v>38</v>
      </c>
      <c r="C37" s="73">
        <f>C27*C36</f>
        <v>60000</v>
      </c>
    </row>
    <row r="38" spans="1:3" ht="17.25" x14ac:dyDescent="0.25">
      <c r="A38" s="27" t="s">
        <v>36</v>
      </c>
      <c r="B38" s="51" t="s">
        <v>34</v>
      </c>
      <c r="C38" s="73">
        <f>C29*C36</f>
        <v>62608.695652173912</v>
      </c>
    </row>
    <row r="39" spans="1:3" ht="17.25" x14ac:dyDescent="0.25">
      <c r="A39" s="26" t="s">
        <v>33</v>
      </c>
      <c r="B39" s="45" t="s">
        <v>34</v>
      </c>
      <c r="C39" s="73">
        <f>C31*C36</f>
        <v>44608.695652173912</v>
      </c>
    </row>
    <row r="40" spans="1:3" ht="17.25" x14ac:dyDescent="0.25">
      <c r="A40" s="28" t="s">
        <v>37</v>
      </c>
      <c r="B40" s="48" t="s">
        <v>34</v>
      </c>
      <c r="C40" s="73">
        <f>C30*C36</f>
        <v>18000</v>
      </c>
    </row>
    <row r="41" spans="1:3" ht="17.25" x14ac:dyDescent="0.25">
      <c r="A41" s="28" t="s">
        <v>28</v>
      </c>
      <c r="B41" s="48" t="s">
        <v>34</v>
      </c>
      <c r="C41" s="73">
        <f>C32*C36</f>
        <v>2608.695652173913</v>
      </c>
    </row>
    <row r="42" spans="1:3" ht="27.75" customHeight="1" thickBot="1" x14ac:dyDescent="0.3">
      <c r="A42" s="87" t="s">
        <v>39</v>
      </c>
      <c r="B42" s="88"/>
      <c r="C42" s="88"/>
    </row>
    <row r="43" spans="1:3" x14ac:dyDescent="0.25">
      <c r="A43" s="55" t="s">
        <v>136</v>
      </c>
      <c r="B43" s="15"/>
      <c r="C43" s="86" t="s">
        <v>137</v>
      </c>
    </row>
    <row r="44" spans="1:3" x14ac:dyDescent="0.25">
      <c r="A44" s="29" t="s">
        <v>40</v>
      </c>
      <c r="B44" s="32" t="s">
        <v>41</v>
      </c>
      <c r="C44" s="44">
        <v>60</v>
      </c>
    </row>
    <row r="45" spans="1:3" x14ac:dyDescent="0.25">
      <c r="A45" s="29" t="s">
        <v>42</v>
      </c>
      <c r="B45" s="16" t="s">
        <v>46</v>
      </c>
      <c r="C45" s="245">
        <f>C38*C44/1000</f>
        <v>3756.5217391304345</v>
      </c>
    </row>
    <row r="46" spans="1:3" ht="15.75" thickBot="1" x14ac:dyDescent="0.3">
      <c r="A46" s="30" t="s">
        <v>47</v>
      </c>
      <c r="B46" s="17" t="s">
        <v>46</v>
      </c>
      <c r="C46" s="247">
        <f>SUM(C45:C45)</f>
        <v>3756.5217391304345</v>
      </c>
    </row>
    <row r="47" spans="1:3" x14ac:dyDescent="0.25">
      <c r="A47" s="56" t="s">
        <v>138</v>
      </c>
      <c r="B47" s="33"/>
      <c r="C47" s="202" t="s">
        <v>139</v>
      </c>
    </row>
    <row r="48" spans="1:3" x14ac:dyDescent="0.25">
      <c r="A48" s="29" t="s">
        <v>40</v>
      </c>
      <c r="B48" s="32" t="s">
        <v>41</v>
      </c>
      <c r="C48" s="44">
        <v>65</v>
      </c>
    </row>
    <row r="49" spans="1:3" x14ac:dyDescent="0.25">
      <c r="A49" s="29" t="s">
        <v>42</v>
      </c>
      <c r="B49" s="16" t="s">
        <v>46</v>
      </c>
      <c r="C49" s="245">
        <f>C48*C38/1000</f>
        <v>4069.565217391304</v>
      </c>
    </row>
    <row r="50" spans="1:3" ht="15.75" thickBot="1" x14ac:dyDescent="0.3">
      <c r="A50" s="31" t="s">
        <v>47</v>
      </c>
      <c r="B50" s="34" t="s">
        <v>46</v>
      </c>
      <c r="C50" s="246">
        <f>SUM(C49:C49)</f>
        <v>4069.565217391304</v>
      </c>
    </row>
    <row r="51" spans="1:3" x14ac:dyDescent="0.25">
      <c r="A51" s="55" t="s">
        <v>64</v>
      </c>
      <c r="B51" s="15"/>
      <c r="C51" s="201"/>
    </row>
    <row r="52" spans="1:3" x14ac:dyDescent="0.25">
      <c r="A52" s="29" t="s">
        <v>40</v>
      </c>
      <c r="B52" s="32" t="s">
        <v>53</v>
      </c>
      <c r="C52" s="44"/>
    </row>
    <row r="53" spans="1:3" x14ac:dyDescent="0.25">
      <c r="A53" s="29" t="s">
        <v>42</v>
      </c>
      <c r="B53" s="16" t="s">
        <v>46</v>
      </c>
      <c r="C53" s="3">
        <f>C52*C37/1000</f>
        <v>0</v>
      </c>
    </row>
    <row r="54" spans="1:3" ht="15.75" thickBot="1" x14ac:dyDescent="0.3">
      <c r="A54" s="30" t="s">
        <v>47</v>
      </c>
      <c r="B54" s="17" t="s">
        <v>46</v>
      </c>
      <c r="C54" s="200">
        <f>SUM(C53:C53)</f>
        <v>0</v>
      </c>
    </row>
  </sheetData>
  <mergeCells count="3">
    <mergeCell ref="A34:A36"/>
    <mergeCell ref="A1:C1"/>
    <mergeCell ref="A3:C3"/>
  </mergeCells>
  <pageMargins left="0.7" right="0.7" top="0.75" bottom="0.75" header="0.3" footer="0.3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C30" sqref="C30"/>
    </sheetView>
  </sheetViews>
  <sheetFormatPr baseColWidth="10" defaultRowHeight="15" x14ac:dyDescent="0.25"/>
  <cols>
    <col min="1" max="1" width="38.85546875" customWidth="1"/>
    <col min="2" max="2" width="15.42578125" customWidth="1"/>
    <col min="3" max="3" width="12.85546875" customWidth="1"/>
    <col min="8" max="8" width="47" bestFit="1" customWidth="1"/>
    <col min="9" max="9" width="33.28515625" customWidth="1"/>
    <col min="10" max="10" width="18" customWidth="1"/>
    <col min="11" max="11" width="19.28515625" customWidth="1"/>
  </cols>
  <sheetData>
    <row r="1" spans="1:13" x14ac:dyDescent="0.25">
      <c r="A1" s="218" t="s">
        <v>65</v>
      </c>
      <c r="B1" s="218"/>
      <c r="C1" s="218"/>
      <c r="D1" s="218"/>
      <c r="E1" s="218"/>
      <c r="F1" s="218"/>
      <c r="H1" s="61" t="s">
        <v>54</v>
      </c>
    </row>
    <row r="2" spans="1:13" ht="15.75" thickBot="1" x14ac:dyDescent="0.3"/>
    <row r="3" spans="1:13" ht="16.5" thickBot="1" x14ac:dyDescent="0.3">
      <c r="A3" s="220" t="s">
        <v>12</v>
      </c>
      <c r="B3" s="221"/>
      <c r="C3" s="221"/>
      <c r="D3" s="221"/>
      <c r="E3" s="221"/>
      <c r="F3" s="222"/>
      <c r="H3" s="223"/>
      <c r="I3" s="225" t="s">
        <v>48</v>
      </c>
      <c r="J3" s="66" t="s">
        <v>49</v>
      </c>
      <c r="K3" s="226" t="s">
        <v>42</v>
      </c>
    </row>
    <row r="4" spans="1:13" ht="19.5" thickBot="1" x14ac:dyDescent="0.3">
      <c r="A4" s="9" t="s">
        <v>50</v>
      </c>
      <c r="B4" s="228"/>
      <c r="C4" s="229"/>
      <c r="D4" s="229"/>
      <c r="E4" s="229"/>
      <c r="F4" s="230"/>
      <c r="H4" s="224"/>
      <c r="I4" s="219"/>
      <c r="J4" s="8" t="s">
        <v>62</v>
      </c>
      <c r="K4" s="227"/>
    </row>
    <row r="5" spans="1:13" ht="16.5" thickBot="1" x14ac:dyDescent="0.3">
      <c r="A5" s="10"/>
      <c r="B5" s="14" t="s">
        <v>10</v>
      </c>
      <c r="C5" s="37" t="s">
        <v>66</v>
      </c>
      <c r="D5" s="37" t="s">
        <v>67</v>
      </c>
      <c r="E5" s="37" t="s">
        <v>68</v>
      </c>
      <c r="F5" s="37" t="s">
        <v>69</v>
      </c>
      <c r="H5" s="115" t="str">
        <f>A29</f>
        <v>Produit 1</v>
      </c>
      <c r="I5" s="116" t="str">
        <f>C29</f>
        <v>Anticorrosion / antitartre</v>
      </c>
      <c r="J5" s="116" t="e">
        <f>C30</f>
        <v>#REF!</v>
      </c>
      <c r="K5" s="117" t="e">
        <f>C31</f>
        <v>#REF!</v>
      </c>
    </row>
    <row r="6" spans="1:13" ht="15.75" x14ac:dyDescent="0.25">
      <c r="A6" s="11" t="s">
        <v>13</v>
      </c>
      <c r="B6" s="35"/>
      <c r="C6" s="67"/>
      <c r="D6" s="67"/>
      <c r="E6" s="67"/>
      <c r="F6" s="67"/>
      <c r="H6" s="57"/>
      <c r="I6" s="118"/>
      <c r="J6" s="118"/>
      <c r="K6" s="119"/>
    </row>
    <row r="7" spans="1:13" ht="15.75" x14ac:dyDescent="0.25">
      <c r="A7" s="12" t="s">
        <v>2</v>
      </c>
      <c r="B7" s="36"/>
      <c r="C7" s="67"/>
      <c r="D7" s="67"/>
      <c r="E7" s="67"/>
      <c r="F7" s="67"/>
      <c r="H7" s="57"/>
      <c r="I7" s="118"/>
      <c r="J7" s="118"/>
      <c r="K7" s="119"/>
    </row>
    <row r="8" spans="1:13" ht="15.75" x14ac:dyDescent="0.25">
      <c r="A8" s="12" t="s">
        <v>6</v>
      </c>
      <c r="B8" s="36"/>
      <c r="C8" s="67"/>
      <c r="D8" s="67"/>
      <c r="E8" s="67"/>
      <c r="F8" s="67"/>
      <c r="H8" s="57"/>
      <c r="I8" s="118"/>
      <c r="J8" s="118"/>
      <c r="K8" s="119"/>
    </row>
    <row r="9" spans="1:13" ht="15.75" x14ac:dyDescent="0.25">
      <c r="A9" s="12" t="s">
        <v>70</v>
      </c>
      <c r="B9" s="36" t="s">
        <v>55</v>
      </c>
      <c r="C9" s="67"/>
      <c r="D9" s="67"/>
      <c r="E9" s="67"/>
      <c r="F9" s="67"/>
      <c r="H9" s="64"/>
      <c r="I9" s="62"/>
      <c r="J9" s="120"/>
      <c r="K9" s="120"/>
      <c r="L9" s="120"/>
      <c r="M9" s="120"/>
    </row>
    <row r="10" spans="1:13" ht="17.25" x14ac:dyDescent="0.25">
      <c r="A10" s="12" t="s">
        <v>63</v>
      </c>
      <c r="B10" s="36" t="s">
        <v>31</v>
      </c>
      <c r="C10" s="67"/>
      <c r="D10" s="67"/>
      <c r="E10" s="67"/>
      <c r="F10" s="67"/>
      <c r="H10" s="121"/>
      <c r="I10" s="121"/>
      <c r="J10" s="122"/>
      <c r="K10" s="122"/>
      <c r="L10" s="122"/>
      <c r="M10" s="122"/>
    </row>
    <row r="11" spans="1:13" ht="15.75" x14ac:dyDescent="0.25">
      <c r="A11" s="12" t="s">
        <v>71</v>
      </c>
      <c r="B11" s="36" t="s">
        <v>23</v>
      </c>
      <c r="C11" s="67"/>
      <c r="D11" s="67"/>
      <c r="E11" s="67"/>
      <c r="F11" s="67"/>
      <c r="H11" s="64"/>
      <c r="I11" s="62"/>
      <c r="J11" s="120"/>
      <c r="K11" s="120"/>
      <c r="L11" s="120"/>
      <c r="M11" s="120"/>
    </row>
    <row r="12" spans="1:13" ht="15.75" x14ac:dyDescent="0.25">
      <c r="A12" s="12" t="s">
        <v>72</v>
      </c>
      <c r="B12" s="36" t="s">
        <v>23</v>
      </c>
      <c r="C12" s="67"/>
      <c r="D12" s="67"/>
      <c r="E12" s="67"/>
      <c r="F12" s="67"/>
      <c r="H12" s="64"/>
      <c r="I12" s="62"/>
      <c r="J12" s="120"/>
      <c r="K12" s="120"/>
      <c r="L12" s="120"/>
      <c r="M12" s="120"/>
    </row>
    <row r="13" spans="1:13" ht="17.25" x14ac:dyDescent="0.25">
      <c r="A13" s="12" t="s">
        <v>73</v>
      </c>
      <c r="B13" s="36" t="s">
        <v>9</v>
      </c>
      <c r="C13" s="101"/>
      <c r="D13" s="101"/>
      <c r="E13" s="101"/>
      <c r="F13" s="101"/>
      <c r="H13" s="64"/>
      <c r="I13" s="62"/>
      <c r="J13" s="120"/>
      <c r="K13" s="120"/>
      <c r="L13" s="120"/>
      <c r="M13" s="120"/>
    </row>
    <row r="14" spans="1:13" x14ac:dyDescent="0.25">
      <c r="A14" s="12" t="s">
        <v>74</v>
      </c>
      <c r="B14" s="36"/>
      <c r="C14" s="67"/>
      <c r="D14" s="67"/>
      <c r="E14" s="67"/>
      <c r="F14" s="67"/>
    </row>
    <row r="15" spans="1:13" ht="15.75" thickBot="1" x14ac:dyDescent="0.3">
      <c r="A15" s="105" t="s">
        <v>75</v>
      </c>
      <c r="B15" s="106"/>
      <c r="C15" s="106"/>
      <c r="D15" s="106"/>
      <c r="E15" s="106"/>
      <c r="F15" s="107"/>
    </row>
    <row r="16" spans="1:13" x14ac:dyDescent="0.25">
      <c r="A16" s="18" t="s">
        <v>19</v>
      </c>
      <c r="B16" s="15"/>
      <c r="C16" s="96"/>
      <c r="D16" s="97"/>
      <c r="E16" s="97"/>
      <c r="F16" s="98"/>
    </row>
    <row r="17" spans="1:6" ht="15.75" thickBot="1" x14ac:dyDescent="0.3">
      <c r="A17" s="65" t="s">
        <v>56</v>
      </c>
      <c r="B17" s="34"/>
      <c r="C17" s="108"/>
      <c r="D17" s="109"/>
      <c r="E17" s="109"/>
      <c r="F17" s="110"/>
    </row>
    <row r="18" spans="1:6" ht="15.75" thickBot="1" x14ac:dyDescent="0.3">
      <c r="A18" s="93" t="s">
        <v>76</v>
      </c>
      <c r="B18" s="94"/>
      <c r="C18" s="94"/>
      <c r="D18" s="94"/>
      <c r="E18" s="94"/>
      <c r="F18" s="95"/>
    </row>
    <row r="19" spans="1:6" x14ac:dyDescent="0.25">
      <c r="A19" s="63" t="s">
        <v>77</v>
      </c>
      <c r="B19" s="69"/>
      <c r="C19" s="38"/>
      <c r="D19" s="39"/>
      <c r="E19" s="39"/>
      <c r="F19" s="40"/>
    </row>
    <row r="20" spans="1:6" x14ac:dyDescent="0.25">
      <c r="A20" s="63" t="s">
        <v>78</v>
      </c>
      <c r="B20" s="69"/>
      <c r="C20" s="102"/>
      <c r="D20" s="103"/>
      <c r="E20" s="103"/>
      <c r="F20" s="104"/>
    </row>
    <row r="21" spans="1:6" ht="30" x14ac:dyDescent="0.25">
      <c r="A21" s="99" t="s">
        <v>79</v>
      </c>
      <c r="B21" s="36"/>
      <c r="C21" s="73"/>
      <c r="D21" s="70"/>
      <c r="E21" s="70"/>
      <c r="F21" s="74"/>
    </row>
    <row r="22" spans="1:6" x14ac:dyDescent="0.25">
      <c r="A22" s="29" t="s">
        <v>80</v>
      </c>
      <c r="B22" s="36"/>
      <c r="C22" s="75"/>
      <c r="D22" s="71"/>
      <c r="E22" s="71"/>
      <c r="F22" s="76"/>
    </row>
    <row r="23" spans="1:6" x14ac:dyDescent="0.25">
      <c r="A23" s="29" t="s">
        <v>81</v>
      </c>
      <c r="B23" s="36"/>
      <c r="C23" s="77"/>
      <c r="D23" s="72"/>
      <c r="E23" s="72"/>
      <c r="F23" s="78"/>
    </row>
    <row r="24" spans="1:6" ht="15.75" thickBot="1" x14ac:dyDescent="0.3">
      <c r="A24" s="29" t="s">
        <v>82</v>
      </c>
      <c r="B24" s="100"/>
      <c r="C24" s="79"/>
      <c r="D24" s="80"/>
      <c r="E24" s="80"/>
      <c r="F24" s="81"/>
    </row>
    <row r="25" spans="1:6" x14ac:dyDescent="0.25">
      <c r="A25" s="235" t="s">
        <v>45</v>
      </c>
      <c r="B25" s="236"/>
      <c r="C25" s="232"/>
      <c r="D25" s="232"/>
      <c r="E25" s="232"/>
      <c r="F25" s="233"/>
    </row>
    <row r="26" spans="1:6" x14ac:dyDescent="0.25">
      <c r="A26" s="99" t="s">
        <v>26</v>
      </c>
      <c r="B26" s="82" t="s">
        <v>30</v>
      </c>
      <c r="C26" s="53"/>
      <c r="D26" s="50"/>
      <c r="E26" s="50"/>
      <c r="F26" s="54"/>
    </row>
    <row r="27" spans="1:6" ht="27" customHeight="1" x14ac:dyDescent="0.25">
      <c r="A27" s="29" t="s">
        <v>83</v>
      </c>
      <c r="B27" s="32" t="s">
        <v>34</v>
      </c>
      <c r="C27" s="73"/>
      <c r="D27" s="70"/>
      <c r="E27" s="70"/>
      <c r="F27" s="74"/>
    </row>
    <row r="28" spans="1:6" x14ac:dyDescent="0.25">
      <c r="A28" s="231" t="s">
        <v>39</v>
      </c>
      <c r="B28" s="232"/>
      <c r="C28" s="232"/>
      <c r="D28" s="232"/>
      <c r="E28" s="232"/>
      <c r="F28" s="233"/>
    </row>
    <row r="29" spans="1:6" x14ac:dyDescent="0.25">
      <c r="A29" s="111" t="s">
        <v>52</v>
      </c>
      <c r="B29" s="1"/>
      <c r="C29" s="234" t="s">
        <v>60</v>
      </c>
      <c r="D29" s="234"/>
      <c r="E29" s="234"/>
      <c r="F29" s="234"/>
    </row>
    <row r="30" spans="1:6" x14ac:dyDescent="0.25">
      <c r="A30" s="112" t="s">
        <v>61</v>
      </c>
      <c r="B30" s="113" t="s">
        <v>41</v>
      </c>
      <c r="C30" s="50" t="e">
        <f>#REF!/C19</f>
        <v>#REF!</v>
      </c>
      <c r="D30" s="50" t="e">
        <f>#REF!/D19</f>
        <v>#REF!</v>
      </c>
      <c r="E30" s="50" t="e">
        <f>#REF!/E19</f>
        <v>#REF!</v>
      </c>
      <c r="F30" s="50" t="e">
        <f>#REF!/F19</f>
        <v>#REF!</v>
      </c>
    </row>
    <row r="31" spans="1:6" x14ac:dyDescent="0.25">
      <c r="A31" s="112" t="s">
        <v>59</v>
      </c>
      <c r="B31" s="1" t="s">
        <v>46</v>
      </c>
      <c r="C31" s="114" t="e">
        <f>C30/1000*#REF!</f>
        <v>#REF!</v>
      </c>
      <c r="D31" s="114" t="e">
        <f>D30/1000*#REF!</f>
        <v>#REF!</v>
      </c>
      <c r="E31" s="114" t="e">
        <f>E30/1000*#REF!</f>
        <v>#REF!</v>
      </c>
      <c r="F31" s="114" t="e">
        <f>F30/1000*#REF!</f>
        <v>#REF!</v>
      </c>
    </row>
  </sheetData>
  <mergeCells count="9">
    <mergeCell ref="A28:F28"/>
    <mergeCell ref="C29:F29"/>
    <mergeCell ref="A25:F25"/>
    <mergeCell ref="A1:F1"/>
    <mergeCell ref="A3:F3"/>
    <mergeCell ref="H3:H4"/>
    <mergeCell ref="I3:I4"/>
    <mergeCell ref="K3:K4"/>
    <mergeCell ref="B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39" sqref="B39"/>
    </sheetView>
  </sheetViews>
  <sheetFormatPr baseColWidth="10" defaultRowHeight="15" x14ac:dyDescent="0.25"/>
  <cols>
    <col min="1" max="1" width="38.85546875" customWidth="1"/>
    <col min="2" max="2" width="15.42578125" customWidth="1"/>
    <col min="3" max="3" width="12.85546875" customWidth="1"/>
    <col min="8" max="8" width="47" bestFit="1" customWidth="1"/>
    <col min="9" max="9" width="33.28515625" customWidth="1"/>
    <col min="10" max="10" width="18" customWidth="1"/>
    <col min="11" max="11" width="19.28515625" customWidth="1"/>
  </cols>
  <sheetData>
    <row r="1" spans="1:13" x14ac:dyDescent="0.25">
      <c r="A1" s="218" t="s">
        <v>87</v>
      </c>
      <c r="B1" s="218"/>
      <c r="C1" s="218"/>
      <c r="D1" s="218"/>
      <c r="E1" s="218"/>
      <c r="F1" s="218"/>
      <c r="H1" s="61" t="s">
        <v>54</v>
      </c>
    </row>
    <row r="2" spans="1:13" ht="15.75" thickBot="1" x14ac:dyDescent="0.3"/>
    <row r="3" spans="1:13" ht="16.5" thickBot="1" x14ac:dyDescent="0.3">
      <c r="A3" s="220" t="s">
        <v>12</v>
      </c>
      <c r="B3" s="221"/>
      <c r="C3" s="221"/>
      <c r="D3" s="221"/>
      <c r="E3" s="221"/>
      <c r="F3" s="222"/>
      <c r="H3" s="223"/>
      <c r="I3" s="225" t="s">
        <v>48</v>
      </c>
      <c r="J3" s="66" t="s">
        <v>49</v>
      </c>
      <c r="K3" s="226" t="s">
        <v>42</v>
      </c>
    </row>
    <row r="4" spans="1:13" ht="19.5" thickBot="1" x14ac:dyDescent="0.3">
      <c r="A4" s="9" t="s">
        <v>50</v>
      </c>
      <c r="B4" s="228"/>
      <c r="C4" s="229"/>
      <c r="D4" s="229"/>
      <c r="E4" s="229"/>
      <c r="F4" s="230"/>
      <c r="H4" s="224"/>
      <c r="I4" s="219"/>
      <c r="J4" s="8" t="s">
        <v>62</v>
      </c>
      <c r="K4" s="227"/>
    </row>
    <row r="5" spans="1:13" ht="16.5" thickBot="1" x14ac:dyDescent="0.3">
      <c r="A5" s="10"/>
      <c r="B5" s="14" t="s">
        <v>10</v>
      </c>
      <c r="C5" s="37" t="s">
        <v>66</v>
      </c>
      <c r="D5" s="37" t="s">
        <v>67</v>
      </c>
      <c r="E5" s="37" t="s">
        <v>68</v>
      </c>
      <c r="F5" s="37" t="s">
        <v>69</v>
      </c>
      <c r="H5" s="58" t="str">
        <f>A29</f>
        <v>Produit 1</v>
      </c>
      <c r="I5" s="59" t="str">
        <f>C29</f>
        <v>Anticorrosion / antitartre</v>
      </c>
      <c r="J5" s="59" t="e">
        <f>C30</f>
        <v>#REF!</v>
      </c>
      <c r="K5" s="60" t="e">
        <f>C31</f>
        <v>#REF!</v>
      </c>
    </row>
    <row r="6" spans="1:13" ht="15.75" x14ac:dyDescent="0.25">
      <c r="A6" s="11" t="s">
        <v>84</v>
      </c>
      <c r="B6" s="35"/>
      <c r="C6" s="140"/>
      <c r="D6" s="141"/>
      <c r="E6" s="141"/>
      <c r="F6" s="142"/>
      <c r="H6" s="57"/>
      <c r="I6" s="118"/>
      <c r="J6" s="118"/>
      <c r="K6" s="119"/>
    </row>
    <row r="7" spans="1:13" ht="15.75" x14ac:dyDescent="0.25">
      <c r="A7" s="12" t="s">
        <v>70</v>
      </c>
      <c r="B7" s="36" t="s">
        <v>55</v>
      </c>
      <c r="C7" s="143"/>
      <c r="D7" s="67"/>
      <c r="E7" s="67"/>
      <c r="F7" s="144"/>
      <c r="H7" s="57"/>
      <c r="I7" s="118"/>
      <c r="J7" s="118"/>
      <c r="K7" s="119"/>
    </row>
    <row r="8" spans="1:13" ht="15.75" x14ac:dyDescent="0.25">
      <c r="A8" s="12" t="s">
        <v>85</v>
      </c>
      <c r="B8" s="36"/>
      <c r="C8" s="143"/>
      <c r="D8" s="67"/>
      <c r="E8" s="67"/>
      <c r="F8" s="144"/>
      <c r="H8" s="57"/>
      <c r="I8" s="118"/>
      <c r="J8" s="118"/>
      <c r="K8" s="119"/>
    </row>
    <row r="9" spans="1:13" ht="15.75" x14ac:dyDescent="0.25">
      <c r="A9" s="12" t="s">
        <v>5</v>
      </c>
      <c r="B9" s="36" t="s">
        <v>86</v>
      </c>
      <c r="C9" s="143"/>
      <c r="D9" s="67"/>
      <c r="E9" s="67"/>
      <c r="F9" s="144"/>
      <c r="H9" s="64"/>
      <c r="I9" s="62"/>
      <c r="J9" s="120"/>
      <c r="K9" s="120"/>
      <c r="L9" s="120"/>
      <c r="M9" s="120"/>
    </row>
    <row r="10" spans="1:13" ht="17.25" x14ac:dyDescent="0.25">
      <c r="A10" s="12" t="s">
        <v>63</v>
      </c>
      <c r="B10" s="36" t="s">
        <v>31</v>
      </c>
      <c r="C10" s="143"/>
      <c r="D10" s="67"/>
      <c r="E10" s="67"/>
      <c r="F10" s="144"/>
      <c r="H10" s="121"/>
      <c r="I10" s="121"/>
      <c r="J10" s="122"/>
      <c r="K10" s="122"/>
      <c r="L10" s="122"/>
      <c r="M10" s="122"/>
    </row>
    <row r="11" spans="1:13" ht="15.75" x14ac:dyDescent="0.25">
      <c r="A11" s="12" t="s">
        <v>71</v>
      </c>
      <c r="B11" s="36" t="s">
        <v>23</v>
      </c>
      <c r="C11" s="143"/>
      <c r="D11" s="67"/>
      <c r="E11" s="67"/>
      <c r="F11" s="144"/>
      <c r="H11" s="64"/>
      <c r="I11" s="62"/>
      <c r="J11" s="120"/>
      <c r="K11" s="120"/>
      <c r="L11" s="120"/>
      <c r="M11" s="120"/>
    </row>
    <row r="12" spans="1:13" ht="15.75" x14ac:dyDescent="0.25">
      <c r="A12" s="12" t="s">
        <v>72</v>
      </c>
      <c r="B12" s="36" t="s">
        <v>23</v>
      </c>
      <c r="C12" s="143"/>
      <c r="D12" s="67"/>
      <c r="E12" s="67"/>
      <c r="F12" s="144"/>
      <c r="H12" s="64"/>
      <c r="I12" s="62"/>
      <c r="J12" s="120"/>
      <c r="K12" s="120"/>
      <c r="L12" s="120"/>
      <c r="M12" s="120"/>
    </row>
    <row r="13" spans="1:13" ht="17.25" x14ac:dyDescent="0.25">
      <c r="A13" s="12" t="s">
        <v>73</v>
      </c>
      <c r="B13" s="36" t="s">
        <v>9</v>
      </c>
      <c r="C13" s="145"/>
      <c r="D13" s="101"/>
      <c r="E13" s="101"/>
      <c r="F13" s="146"/>
      <c r="H13" s="64"/>
      <c r="I13" s="62"/>
      <c r="J13" s="120"/>
      <c r="K13" s="120"/>
      <c r="L13" s="120"/>
      <c r="M13" s="120"/>
    </row>
    <row r="14" spans="1:13" ht="15.75" thickBot="1" x14ac:dyDescent="0.3">
      <c r="A14" s="12" t="s">
        <v>74</v>
      </c>
      <c r="B14" s="36"/>
      <c r="C14" s="147"/>
      <c r="D14" s="148"/>
      <c r="E14" s="148"/>
      <c r="F14" s="149"/>
    </row>
    <row r="15" spans="1:13" ht="15.75" thickBot="1" x14ac:dyDescent="0.3">
      <c r="A15" s="105" t="s">
        <v>75</v>
      </c>
      <c r="B15" s="106"/>
      <c r="C15" s="138"/>
      <c r="D15" s="138"/>
      <c r="E15" s="138"/>
      <c r="F15" s="139"/>
    </row>
    <row r="16" spans="1:13" x14ac:dyDescent="0.25">
      <c r="A16" s="18" t="s">
        <v>19</v>
      </c>
      <c r="B16" s="15"/>
      <c r="C16" s="96"/>
      <c r="D16" s="97"/>
      <c r="E16" s="97"/>
      <c r="F16" s="98"/>
    </row>
    <row r="17" spans="1:6" ht="15.75" thickBot="1" x14ac:dyDescent="0.3">
      <c r="A17" s="65" t="s">
        <v>56</v>
      </c>
      <c r="B17" s="34"/>
      <c r="C17" s="108"/>
      <c r="D17" s="109"/>
      <c r="E17" s="109"/>
      <c r="F17" s="110"/>
    </row>
    <row r="18" spans="1:6" ht="15.75" thickBot="1" x14ac:dyDescent="0.3">
      <c r="A18" s="123" t="s">
        <v>76</v>
      </c>
      <c r="B18" s="130"/>
      <c r="C18" s="94"/>
      <c r="D18" s="94"/>
      <c r="E18" s="94"/>
      <c r="F18" s="95"/>
    </row>
    <row r="19" spans="1:6" x14ac:dyDescent="0.25">
      <c r="A19" s="131" t="s">
        <v>77</v>
      </c>
      <c r="B19" s="136"/>
      <c r="C19" s="124"/>
      <c r="D19" s="39"/>
      <c r="E19" s="39"/>
      <c r="F19" s="40"/>
    </row>
    <row r="20" spans="1:6" x14ac:dyDescent="0.25">
      <c r="A20" s="132" t="s">
        <v>78</v>
      </c>
      <c r="B20" s="137"/>
      <c r="C20" s="125"/>
      <c r="D20" s="103"/>
      <c r="E20" s="103"/>
      <c r="F20" s="104"/>
    </row>
    <row r="21" spans="1:6" ht="30" x14ac:dyDescent="0.25">
      <c r="A21" s="133" t="s">
        <v>79</v>
      </c>
      <c r="B21" s="16"/>
      <c r="C21" s="126"/>
      <c r="D21" s="70"/>
      <c r="E21" s="70"/>
      <c r="F21" s="74"/>
    </row>
    <row r="22" spans="1:6" x14ac:dyDescent="0.25">
      <c r="A22" s="134" t="s">
        <v>80</v>
      </c>
      <c r="B22" s="16"/>
      <c r="C22" s="127"/>
      <c r="D22" s="71"/>
      <c r="E22" s="71"/>
      <c r="F22" s="76"/>
    </row>
    <row r="23" spans="1:6" x14ac:dyDescent="0.25">
      <c r="A23" s="134" t="s">
        <v>81</v>
      </c>
      <c r="B23" s="16"/>
      <c r="C23" s="128"/>
      <c r="D23" s="72"/>
      <c r="E23" s="72"/>
      <c r="F23" s="78"/>
    </row>
    <row r="24" spans="1:6" ht="15.75" thickBot="1" x14ac:dyDescent="0.3">
      <c r="A24" s="135" t="s">
        <v>82</v>
      </c>
      <c r="B24" s="17"/>
      <c r="C24" s="129"/>
      <c r="D24" s="80"/>
      <c r="E24" s="80"/>
      <c r="F24" s="81"/>
    </row>
    <row r="25" spans="1:6" x14ac:dyDescent="0.25">
      <c r="A25" s="231" t="s">
        <v>45</v>
      </c>
      <c r="B25" s="232"/>
      <c r="C25" s="232"/>
      <c r="D25" s="232"/>
      <c r="E25" s="232"/>
      <c r="F25" s="233"/>
    </row>
    <row r="26" spans="1:6" x14ac:dyDescent="0.25">
      <c r="A26" s="99" t="s">
        <v>26</v>
      </c>
      <c r="B26" s="82" t="s">
        <v>30</v>
      </c>
      <c r="C26" s="53"/>
      <c r="D26" s="50"/>
      <c r="E26" s="50"/>
      <c r="F26" s="54"/>
    </row>
    <row r="27" spans="1:6" ht="27" customHeight="1" x14ac:dyDescent="0.25">
      <c r="A27" s="29" t="s">
        <v>83</v>
      </c>
      <c r="B27" s="32" t="s">
        <v>34</v>
      </c>
      <c r="C27" s="73"/>
      <c r="D27" s="70"/>
      <c r="E27" s="70"/>
      <c r="F27" s="74"/>
    </row>
    <row r="28" spans="1:6" x14ac:dyDescent="0.25">
      <c r="A28" s="231" t="s">
        <v>39</v>
      </c>
      <c r="B28" s="232"/>
      <c r="C28" s="232"/>
      <c r="D28" s="232"/>
      <c r="E28" s="232"/>
      <c r="F28" s="233"/>
    </row>
    <row r="29" spans="1:6" x14ac:dyDescent="0.25">
      <c r="A29" s="111" t="s">
        <v>52</v>
      </c>
      <c r="B29" s="1"/>
      <c r="C29" s="234" t="s">
        <v>60</v>
      </c>
      <c r="D29" s="234"/>
      <c r="E29" s="234"/>
      <c r="F29" s="234"/>
    </row>
    <row r="30" spans="1:6" x14ac:dyDescent="0.25">
      <c r="A30" s="112" t="s">
        <v>61</v>
      </c>
      <c r="B30" s="113" t="s">
        <v>41</v>
      </c>
      <c r="C30" s="50" t="e">
        <f>#REF!/C19</f>
        <v>#REF!</v>
      </c>
      <c r="D30" s="50" t="e">
        <f>#REF!/D19</f>
        <v>#REF!</v>
      </c>
      <c r="E30" s="50" t="e">
        <f>#REF!/E19</f>
        <v>#REF!</v>
      </c>
      <c r="F30" s="50" t="e">
        <f>#REF!/F19</f>
        <v>#REF!</v>
      </c>
    </row>
    <row r="31" spans="1:6" x14ac:dyDescent="0.25">
      <c r="A31" s="112" t="s">
        <v>59</v>
      </c>
      <c r="B31" s="1" t="s">
        <v>46</v>
      </c>
      <c r="C31" s="114" t="e">
        <f>C30/1000*#REF!</f>
        <v>#REF!</v>
      </c>
      <c r="D31" s="114" t="e">
        <f>D30/1000*#REF!</f>
        <v>#REF!</v>
      </c>
      <c r="E31" s="114" t="e">
        <f>E30/1000*#REF!</f>
        <v>#REF!</v>
      </c>
      <c r="F31" s="114" t="e">
        <f>F30/1000*#REF!</f>
        <v>#REF!</v>
      </c>
    </row>
  </sheetData>
  <mergeCells count="9">
    <mergeCell ref="K3:K4"/>
    <mergeCell ref="B4:F4"/>
    <mergeCell ref="A25:F25"/>
    <mergeCell ref="A28:F28"/>
    <mergeCell ref="C29:F29"/>
    <mergeCell ref="A1:F1"/>
    <mergeCell ref="A3:F3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analyse eau</vt:lpstr>
      <vt:lpstr>réseaux chaufferie</vt:lpstr>
      <vt:lpstr>circuit fermé - Eau chaude</vt:lpstr>
      <vt:lpstr>circuit fermé - Eau glacée</vt:lpstr>
      <vt:lpstr>Feuil3</vt:lpstr>
    </vt:vector>
  </TitlesOfParts>
  <Company>BWT France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DUVILLARD Rémi</dc:creator>
  <cp:lastModifiedBy>DUVILLARD Rémi</cp:lastModifiedBy>
  <cp:lastPrinted>2013-03-07T15:21:52Z</cp:lastPrinted>
  <dcterms:created xsi:type="dcterms:W3CDTF">2013-03-07T14:19:09Z</dcterms:created>
  <dcterms:modified xsi:type="dcterms:W3CDTF">2014-05-23T13:31:54Z</dcterms:modified>
</cp:coreProperties>
</file>