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375" windowHeight="11760" activeTab="1"/>
  </bookViews>
  <sheets>
    <sheet name="SH-1001" sheetId="1" r:id="rId1"/>
    <sheet name="SH-1001 + SH-7016" sheetId="5" r:id="rId2"/>
    <sheet name="SH-2001 + SH-7016" sheetId="6" r:id="rId3"/>
    <sheet name="Feuil3" sheetId="3" r:id="rId4"/>
  </sheets>
  <calcPr calcId="145621" calcOnSave="0"/>
</workbook>
</file>

<file path=xl/calcChain.xml><?xml version="1.0" encoding="utf-8"?>
<calcChain xmlns="http://schemas.openxmlformats.org/spreadsheetml/2006/main">
  <c r="B8" i="5" l="1"/>
  <c r="B30" i="6" l="1"/>
  <c r="B31" i="6" l="1"/>
  <c r="B22" i="6"/>
  <c r="C16" i="6"/>
  <c r="B16" i="6"/>
  <c r="C9" i="6"/>
  <c r="C15" i="6" s="1"/>
  <c r="C18" i="6" s="1"/>
  <c r="B9" i="6"/>
  <c r="B15" i="6" s="1"/>
  <c r="B18" i="6" s="1"/>
  <c r="C8" i="6"/>
  <c r="C14" i="6" s="1"/>
  <c r="B8" i="6"/>
  <c r="B14" i="6" s="1"/>
  <c r="B32" i="6" l="1"/>
  <c r="B33" i="5"/>
  <c r="B22" i="5" l="1"/>
  <c r="B29" i="5" s="1"/>
  <c r="B30" i="5" s="1"/>
  <c r="B32" i="5" s="1"/>
  <c r="C16" i="5"/>
  <c r="B16" i="5"/>
  <c r="C9" i="5"/>
  <c r="C15" i="5" s="1"/>
  <c r="C18" i="5" s="1"/>
  <c r="B9" i="5"/>
  <c r="B15" i="5" s="1"/>
  <c r="B18" i="5" s="1"/>
  <c r="B4" i="5" s="1"/>
  <c r="C8" i="5"/>
  <c r="C14" i="5" s="1"/>
  <c r="B14" i="5"/>
  <c r="B17" i="1"/>
  <c r="B14" i="1"/>
  <c r="B34" i="5" l="1"/>
  <c r="B15" i="1" l="1"/>
  <c r="B16" i="1" s="1"/>
  <c r="B18" i="1" s="1"/>
</calcChain>
</file>

<file path=xl/sharedStrings.xml><?xml version="1.0" encoding="utf-8"?>
<sst xmlns="http://schemas.openxmlformats.org/spreadsheetml/2006/main" count="117" uniqueCount="47">
  <si>
    <t>pour réduire 1 g d'O2</t>
  </si>
  <si>
    <t>pour apporter 1 ppm de PO4</t>
  </si>
  <si>
    <t>part of Na2SS05 to reduce 1 g of O2</t>
  </si>
  <si>
    <t>% of Na2S2O5 in BWT product</t>
  </si>
  <si>
    <t xml:space="preserve">Masse molaire Na2S2O5 </t>
  </si>
  <si>
    <t>g/mol</t>
  </si>
  <si>
    <t>Masse molaire SO3</t>
  </si>
  <si>
    <t>ppm of BWT Product to bring 1 ppm of SO3</t>
  </si>
  <si>
    <t>ppm of Na2S2O5 in 100 ppm of BWT</t>
  </si>
  <si>
    <t>% of S03 in BWT product</t>
  </si>
  <si>
    <t>ppm of SO3 in 100 ppm of BWT product</t>
  </si>
  <si>
    <t>ppm of PO4 in 100 ppm of BWT product</t>
  </si>
  <si>
    <t>PPM</t>
  </si>
  <si>
    <t>pour apporter 1 ppm de SO3</t>
  </si>
  <si>
    <t>A compléter:</t>
  </si>
  <si>
    <t>Température eau bâche alimentaire</t>
  </si>
  <si>
    <t>°C</t>
  </si>
  <si>
    <t xml:space="preserve"> --&gt; Teneur en oxygène dissous à réduire</t>
  </si>
  <si>
    <t>ppm</t>
  </si>
  <si>
    <t>Taux de concentration en chaudière</t>
  </si>
  <si>
    <t>Résiduel Sulfites cible</t>
  </si>
  <si>
    <t>Résiduel Phosphates cible</t>
  </si>
  <si>
    <t xml:space="preserve">&lt;-- lire le résultat dans le feuillet "TABLEAU teneur oxygène dissous" </t>
  </si>
  <si>
    <t>Dosage 1: réduire oxygène dissous</t>
  </si>
  <si>
    <t>Dosage 2: apporter résiduel sulfites en chaudière</t>
  </si>
  <si>
    <r>
      <t>Dosage à préconiser (g/m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eau alimentaire)</t>
    </r>
  </si>
  <si>
    <t>résiduel sulfites</t>
  </si>
  <si>
    <t>résiduel phosphates</t>
  </si>
  <si>
    <r>
      <t>Teneur O</t>
    </r>
    <r>
      <rPr>
        <b/>
        <vertAlign val="sub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 xml:space="preserve">mg/l </t>
    </r>
  </si>
  <si>
    <t>&lt;-- vérifier si ok avec le résiduel cible</t>
  </si>
  <si>
    <r>
      <t>Dosage à préconiser pour apporter résiduel phosphates (g/m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eau alimentaire)</t>
    </r>
  </si>
  <si>
    <t>&lt;-- Dosage multifonctionnel BWT SH-1001</t>
  </si>
  <si>
    <t>Etape 1: Déterminer le dosage du multifonctionnel</t>
  </si>
  <si>
    <t>Etape 2: Déterminer le dosage du réducteur d'oxygène pour apporter les sulfites complémentaires</t>
  </si>
  <si>
    <t>Teneur en O2 réduite par le BWT SH-1001</t>
  </si>
  <si>
    <t>BWT SH-1001</t>
  </si>
  <si>
    <t xml:space="preserve"> --&gt; Teneur en oxygène restant à réduire</t>
  </si>
  <si>
    <t>Résiduel sulfites cible</t>
  </si>
  <si>
    <t>*</t>
  </si>
  <si>
    <t>SH-1001</t>
  </si>
  <si>
    <t>BWT SH-2001</t>
  </si>
  <si>
    <t>&lt;-- Dosage phosphatant BWT SH-2001</t>
  </si>
  <si>
    <t>T °C</t>
  </si>
  <si>
    <t xml:space="preserve">Si dégazeur </t>
  </si>
  <si>
    <t>SH-7016</t>
  </si>
  <si>
    <t>&lt;-- Dosage BWT SH-7016</t>
  </si>
  <si>
    <t>Dosage à préconiser pour le complément de sulfite (BWT SH-7016)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</si>
</sst>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" xfId="0" applyFill="1" applyBorder="1"/>
    <xf numFmtId="0" fontId="0" fillId="0" borderId="14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1" fillId="0" borderId="0" xfId="0" applyFont="1" applyFill="1" applyBorder="1"/>
    <xf numFmtId="0" fontId="1" fillId="3" borderId="0" xfId="0" applyFont="1" applyFill="1" applyBorder="1" applyAlignment="1">
      <alignment horizontal="left" vertical="center"/>
    </xf>
    <xf numFmtId="1" fontId="0" fillId="3" borderId="0" xfId="0" applyNumberFormat="1" applyFill="1" applyBorder="1" applyAlignment="1">
      <alignment horizontal="center" vertical="center"/>
    </xf>
    <xf numFmtId="0" fontId="1" fillId="3" borderId="0" xfId="0" applyFont="1" applyFill="1" applyBorder="1"/>
    <xf numFmtId="1" fontId="0" fillId="3" borderId="0" xfId="0" applyNumberFormat="1" applyFont="1" applyFill="1" applyBorder="1" applyAlignment="1">
      <alignment horizontal="center" vertical="center"/>
    </xf>
    <xf numFmtId="0" fontId="0" fillId="3" borderId="18" xfId="0" applyFill="1" applyBorder="1"/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/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/>
    <xf numFmtId="0" fontId="0" fillId="3" borderId="1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4" borderId="14" xfId="0" applyFill="1" applyBorder="1"/>
    <xf numFmtId="0" fontId="0" fillId="4" borderId="14" xfId="0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/>
    </xf>
    <xf numFmtId="1" fontId="1" fillId="5" borderId="1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15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24" xfId="0" applyFon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/>
    <xf numFmtId="0" fontId="1" fillId="5" borderId="14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2" xfId="0" applyFill="1" applyBorder="1"/>
    <xf numFmtId="0" fontId="0" fillId="3" borderId="6" xfId="0" applyFill="1" applyBorder="1"/>
    <xf numFmtId="0" fontId="0" fillId="3" borderId="4" xfId="0" applyFill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16" sqref="A16:B16"/>
    </sheetView>
  </sheetViews>
  <sheetFormatPr baseColWidth="10" defaultRowHeight="15" x14ac:dyDescent="0.25"/>
  <cols>
    <col min="1" max="1" width="47.28515625" customWidth="1"/>
    <col min="2" max="2" width="13.42578125" customWidth="1"/>
  </cols>
  <sheetData>
    <row r="1" spans="1:4" ht="15.75" thickBot="1" x14ac:dyDescent="0.3">
      <c r="A1" s="7"/>
      <c r="B1" s="64" t="s">
        <v>39</v>
      </c>
      <c r="C1" s="65"/>
    </row>
    <row r="2" spans="1:4" x14ac:dyDescent="0.25">
      <c r="A2" s="25" t="s">
        <v>0</v>
      </c>
      <c r="B2" s="58">
        <v>32</v>
      </c>
      <c r="C2" s="59" t="s">
        <v>18</v>
      </c>
    </row>
    <row r="3" spans="1:4" x14ac:dyDescent="0.25">
      <c r="A3" s="26" t="s">
        <v>1</v>
      </c>
      <c r="B3" s="56">
        <v>30</v>
      </c>
      <c r="C3" s="60" t="s">
        <v>18</v>
      </c>
    </row>
    <row r="4" spans="1:4" ht="15.75" thickBot="1" x14ac:dyDescent="0.3">
      <c r="A4" s="27" t="s">
        <v>13</v>
      </c>
      <c r="B4" s="57">
        <v>12.794612794612794</v>
      </c>
      <c r="C4" s="61" t="s">
        <v>18</v>
      </c>
    </row>
    <row r="5" spans="1:4" x14ac:dyDescent="0.25">
      <c r="A5" s="10"/>
      <c r="B5" s="11"/>
      <c r="C5" s="7"/>
    </row>
    <row r="6" spans="1:4" x14ac:dyDescent="0.25">
      <c r="A6" s="12" t="s">
        <v>14</v>
      </c>
      <c r="B6" s="13"/>
      <c r="C6" s="13"/>
    </row>
    <row r="7" spans="1:4" ht="12" customHeight="1" x14ac:dyDescent="0.25">
      <c r="A7" s="7"/>
      <c r="B7" s="8"/>
      <c r="C7" s="8"/>
    </row>
    <row r="8" spans="1:4" x14ac:dyDescent="0.25">
      <c r="A8" s="23" t="s">
        <v>15</v>
      </c>
      <c r="B8" s="28">
        <v>60</v>
      </c>
      <c r="C8" s="24" t="s">
        <v>16</v>
      </c>
    </row>
    <row r="9" spans="1:4" x14ac:dyDescent="0.25">
      <c r="A9" s="29" t="s">
        <v>17</v>
      </c>
      <c r="B9" s="30">
        <v>4.6900000000000004</v>
      </c>
      <c r="C9" s="30" t="s">
        <v>18</v>
      </c>
      <c r="D9" t="s">
        <v>22</v>
      </c>
    </row>
    <row r="10" spans="1:4" x14ac:dyDescent="0.25">
      <c r="A10" s="23" t="s">
        <v>19</v>
      </c>
      <c r="B10" s="28">
        <v>24</v>
      </c>
      <c r="C10" s="24"/>
    </row>
    <row r="11" spans="1:4" x14ac:dyDescent="0.25">
      <c r="A11" s="23" t="s">
        <v>20</v>
      </c>
      <c r="B11" s="28">
        <v>50</v>
      </c>
      <c r="C11" s="24" t="s">
        <v>18</v>
      </c>
    </row>
    <row r="12" spans="1:4" x14ac:dyDescent="0.25">
      <c r="A12" s="23" t="s">
        <v>21</v>
      </c>
      <c r="B12" s="24">
        <v>50</v>
      </c>
      <c r="C12" s="24" t="s">
        <v>18</v>
      </c>
    </row>
    <row r="13" spans="1:4" x14ac:dyDescent="0.25">
      <c r="A13" s="31"/>
      <c r="B13" s="4"/>
      <c r="C13" s="4"/>
    </row>
    <row r="14" spans="1:4" x14ac:dyDescent="0.25">
      <c r="A14" s="7" t="s">
        <v>23</v>
      </c>
      <c r="B14" s="34">
        <f>$B$9*B2</f>
        <v>150.08000000000001</v>
      </c>
      <c r="C14" s="34"/>
    </row>
    <row r="15" spans="1:4" x14ac:dyDescent="0.25">
      <c r="A15" s="7" t="s">
        <v>24</v>
      </c>
      <c r="B15" s="34">
        <f>$B$11/B10*B4</f>
        <v>26.655443322109988</v>
      </c>
      <c r="C15" s="34"/>
    </row>
    <row r="16" spans="1:4" ht="30" customHeight="1" x14ac:dyDescent="0.25">
      <c r="A16" s="36" t="s">
        <v>25</v>
      </c>
      <c r="B16" s="37">
        <f>SUM(B14:B15)</f>
        <v>176.73544332211</v>
      </c>
      <c r="C16" s="37" t="s">
        <v>18</v>
      </c>
    </row>
    <row r="17" spans="1:4" x14ac:dyDescent="0.25">
      <c r="A17" s="38" t="s">
        <v>26</v>
      </c>
      <c r="B17" s="15">
        <f>$B$11</f>
        <v>50</v>
      </c>
      <c r="C17" s="16" t="s">
        <v>18</v>
      </c>
    </row>
    <row r="18" spans="1:4" x14ac:dyDescent="0.25">
      <c r="A18" s="39" t="s">
        <v>27</v>
      </c>
      <c r="B18" s="40">
        <f>B16/B3*$B$10</f>
        <v>141.38835465768798</v>
      </c>
      <c r="C18" s="41" t="s">
        <v>18</v>
      </c>
      <c r="D18" t="s">
        <v>29</v>
      </c>
    </row>
    <row r="19" spans="1:4" x14ac:dyDescent="0.25">
      <c r="A19" s="31"/>
      <c r="B19" s="4"/>
      <c r="C19" s="4"/>
    </row>
    <row r="20" spans="1:4" x14ac:dyDescent="0.25">
      <c r="A20" s="7"/>
      <c r="B20" s="7"/>
      <c r="C20" s="7"/>
    </row>
  </sheetData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Normal="100" workbookViewId="0">
      <selection activeCell="F38" sqref="F38"/>
    </sheetView>
  </sheetViews>
  <sheetFormatPr baseColWidth="10" defaultRowHeight="15" x14ac:dyDescent="0.25"/>
  <cols>
    <col min="1" max="1" width="47.28515625" customWidth="1"/>
    <col min="2" max="2" width="13.42578125" customWidth="1"/>
  </cols>
  <sheetData>
    <row r="1" spans="1:4" ht="15.75" thickBot="1" x14ac:dyDescent="0.3">
      <c r="A1" s="5"/>
      <c r="B1" s="44" t="s">
        <v>35</v>
      </c>
      <c r="C1" s="51" t="s">
        <v>44</v>
      </c>
      <c r="D1" s="62"/>
    </row>
    <row r="2" spans="1:4" x14ac:dyDescent="0.25">
      <c r="A2" s="46" t="s">
        <v>0</v>
      </c>
      <c r="B2" s="41">
        <v>32</v>
      </c>
      <c r="C2" s="49">
        <v>55</v>
      </c>
      <c r="D2" s="63"/>
    </row>
    <row r="3" spans="1:4" x14ac:dyDescent="0.25">
      <c r="A3" s="47" t="s">
        <v>1</v>
      </c>
      <c r="B3" s="22">
        <v>30</v>
      </c>
      <c r="C3" s="3">
        <v>0</v>
      </c>
      <c r="D3" s="63"/>
    </row>
    <row r="4" spans="1:4" ht="15.75" thickBot="1" x14ac:dyDescent="0.3">
      <c r="A4" s="48" t="s">
        <v>13</v>
      </c>
      <c r="B4" s="45">
        <f>B18</f>
        <v>12.794612794612794</v>
      </c>
      <c r="C4" s="50">
        <v>6</v>
      </c>
      <c r="D4" s="63"/>
    </row>
    <row r="5" spans="1:4" x14ac:dyDescent="0.25">
      <c r="A5" s="7"/>
      <c r="B5" s="8"/>
      <c r="C5" s="8"/>
    </row>
    <row r="6" spans="1:4" hidden="1" x14ac:dyDescent="0.25">
      <c r="A6" s="20" t="s">
        <v>2</v>
      </c>
      <c r="B6" s="21">
        <v>5.94</v>
      </c>
      <c r="C6" s="22" t="s">
        <v>12</v>
      </c>
    </row>
    <row r="7" spans="1:4" hidden="1" x14ac:dyDescent="0.25">
      <c r="A7" s="7"/>
      <c r="B7" s="8"/>
      <c r="C7" s="8"/>
    </row>
    <row r="8" spans="1:4" hidden="1" x14ac:dyDescent="0.25">
      <c r="A8" s="7" t="s">
        <v>3</v>
      </c>
      <c r="B8" s="11">
        <f>$B$6/B$2*100</f>
        <v>18.5625</v>
      </c>
      <c r="C8" s="11">
        <f>$B$6/C$2*100</f>
        <v>10.8</v>
      </c>
    </row>
    <row r="9" spans="1:4" hidden="1" x14ac:dyDescent="0.25">
      <c r="A9" s="7" t="s">
        <v>8</v>
      </c>
      <c r="B9" s="11">
        <f>$B$6/B$2*100</f>
        <v>18.5625</v>
      </c>
      <c r="C9" s="11">
        <f>$B$6/C$2*100</f>
        <v>10.8</v>
      </c>
    </row>
    <row r="10" spans="1:4" hidden="1" x14ac:dyDescent="0.25">
      <c r="A10" s="7"/>
      <c r="B10" s="8"/>
      <c r="C10" s="8"/>
    </row>
    <row r="11" spans="1:4" hidden="1" x14ac:dyDescent="0.25">
      <c r="A11" s="14" t="s">
        <v>4</v>
      </c>
      <c r="B11" s="15">
        <v>190</v>
      </c>
      <c r="C11" s="16" t="s">
        <v>5</v>
      </c>
    </row>
    <row r="12" spans="1:4" hidden="1" x14ac:dyDescent="0.25">
      <c r="A12" s="17" t="s">
        <v>6</v>
      </c>
      <c r="B12" s="18">
        <v>80</v>
      </c>
      <c r="C12" s="19" t="s">
        <v>5</v>
      </c>
    </row>
    <row r="13" spans="1:4" hidden="1" x14ac:dyDescent="0.25">
      <c r="A13" s="7"/>
      <c r="B13" s="8"/>
      <c r="C13" s="8"/>
    </row>
    <row r="14" spans="1:4" hidden="1" x14ac:dyDescent="0.25">
      <c r="A14" s="7" t="s">
        <v>9</v>
      </c>
      <c r="B14" s="11">
        <f>B8*$B$12/$B$11</f>
        <v>7.8157894736842106</v>
      </c>
      <c r="C14" s="11">
        <f>C8*$B$12/$B$11</f>
        <v>4.5473684210526315</v>
      </c>
    </row>
    <row r="15" spans="1:4" hidden="1" x14ac:dyDescent="0.25">
      <c r="A15" s="7" t="s">
        <v>10</v>
      </c>
      <c r="B15" s="11">
        <f>B9*$B$12/$B$11</f>
        <v>7.8157894736842106</v>
      </c>
      <c r="C15" s="11">
        <f>C9*$B$12/$B$11</f>
        <v>4.5473684210526315</v>
      </c>
    </row>
    <row r="16" spans="1:4" hidden="1" x14ac:dyDescent="0.25">
      <c r="A16" s="7" t="s">
        <v>11</v>
      </c>
      <c r="B16" s="11">
        <f>100/B3</f>
        <v>3.3333333333333335</v>
      </c>
      <c r="C16" s="11" t="e">
        <f>100/C3</f>
        <v>#DIV/0!</v>
      </c>
    </row>
    <row r="17" spans="1:4" hidden="1" x14ac:dyDescent="0.25">
      <c r="A17" s="7"/>
      <c r="B17" s="8"/>
      <c r="C17" s="8"/>
    </row>
    <row r="18" spans="1:4" hidden="1" x14ac:dyDescent="0.25">
      <c r="A18" s="12" t="s">
        <v>7</v>
      </c>
      <c r="B18" s="13">
        <f>100/B15</f>
        <v>12.794612794612794</v>
      </c>
      <c r="C18" s="13">
        <f>100/C15</f>
        <v>21.99074074074074</v>
      </c>
    </row>
    <row r="19" spans="1:4" x14ac:dyDescent="0.25">
      <c r="A19" s="12" t="s">
        <v>32</v>
      </c>
      <c r="B19" s="13"/>
      <c r="C19" s="13"/>
    </row>
    <row r="20" spans="1:4" x14ac:dyDescent="0.25">
      <c r="A20" s="23" t="s">
        <v>21</v>
      </c>
      <c r="B20" s="28">
        <v>30</v>
      </c>
      <c r="C20" s="24" t="s">
        <v>18</v>
      </c>
    </row>
    <row r="21" spans="1:4" x14ac:dyDescent="0.25">
      <c r="A21" s="23" t="s">
        <v>19</v>
      </c>
      <c r="B21" s="28">
        <v>10</v>
      </c>
      <c r="C21" s="6" t="s">
        <v>38</v>
      </c>
    </row>
    <row r="22" spans="1:4" ht="42.75" customHeight="1" x14ac:dyDescent="0.25">
      <c r="A22" s="42" t="s">
        <v>30</v>
      </c>
      <c r="B22" s="37">
        <f>$B$20/$B$21*B3</f>
        <v>90</v>
      </c>
      <c r="C22" s="35" t="s">
        <v>18</v>
      </c>
      <c r="D22" s="43" t="s">
        <v>31</v>
      </c>
    </row>
    <row r="23" spans="1:4" x14ac:dyDescent="0.25">
      <c r="A23" s="31"/>
      <c r="B23" s="4"/>
      <c r="C23" s="4"/>
    </row>
    <row r="24" spans="1:4" x14ac:dyDescent="0.25">
      <c r="A24" s="31"/>
      <c r="B24" s="4"/>
      <c r="C24" s="4"/>
    </row>
    <row r="25" spans="1:4" x14ac:dyDescent="0.25">
      <c r="A25" s="9" t="s">
        <v>33</v>
      </c>
      <c r="B25" s="4"/>
      <c r="C25" s="4"/>
    </row>
    <row r="26" spans="1:4" x14ac:dyDescent="0.25">
      <c r="A26" s="53" t="s">
        <v>37</v>
      </c>
      <c r="B26" s="28">
        <v>30</v>
      </c>
      <c r="C26" s="6" t="s">
        <v>18</v>
      </c>
    </row>
    <row r="27" spans="1:4" x14ac:dyDescent="0.25">
      <c r="A27" s="23" t="s">
        <v>15</v>
      </c>
      <c r="B27" s="28">
        <v>80</v>
      </c>
      <c r="C27" s="24" t="s">
        <v>16</v>
      </c>
    </row>
    <row r="28" spans="1:4" x14ac:dyDescent="0.25">
      <c r="A28" s="29" t="s">
        <v>17</v>
      </c>
      <c r="B28" s="30">
        <v>2.81</v>
      </c>
      <c r="C28" s="30" t="s">
        <v>18</v>
      </c>
      <c r="D28" t="s">
        <v>22</v>
      </c>
    </row>
    <row r="29" spans="1:4" x14ac:dyDescent="0.25">
      <c r="A29" s="23" t="s">
        <v>34</v>
      </c>
      <c r="B29" s="52">
        <f>B22/B2</f>
        <v>2.8125</v>
      </c>
      <c r="C29" s="52"/>
    </row>
    <row r="30" spans="1:4" x14ac:dyDescent="0.25">
      <c r="A30" s="23" t="s">
        <v>36</v>
      </c>
      <c r="B30" s="52">
        <f>B28-B29</f>
        <v>-2.4999999999999467E-3</v>
      </c>
      <c r="C30" s="24" t="s">
        <v>18</v>
      </c>
    </row>
    <row r="31" spans="1:4" hidden="1" x14ac:dyDescent="0.25">
      <c r="A31" s="7"/>
      <c r="B31" s="32"/>
      <c r="C31" s="8"/>
    </row>
    <row r="32" spans="1:4" hidden="1" x14ac:dyDescent="0.25">
      <c r="A32" s="7" t="s">
        <v>23</v>
      </c>
      <c r="B32" s="34">
        <f>B30*C2</f>
        <v>-0.13749999999999707</v>
      </c>
      <c r="C32" s="34" t="s">
        <v>18</v>
      </c>
    </row>
    <row r="33" spans="1:8" hidden="1" x14ac:dyDescent="0.25">
      <c r="A33" s="7" t="s">
        <v>24</v>
      </c>
      <c r="B33" s="33">
        <f>B26/B21*C4</f>
        <v>18</v>
      </c>
      <c r="C33" s="34" t="s">
        <v>18</v>
      </c>
    </row>
    <row r="34" spans="1:8" ht="43.5" customHeight="1" x14ac:dyDescent="0.25">
      <c r="A34" s="54" t="s">
        <v>46</v>
      </c>
      <c r="B34" s="37">
        <f>B32+B33</f>
        <v>17.862500000000004</v>
      </c>
      <c r="C34" s="55" t="s">
        <v>18</v>
      </c>
      <c r="D34" s="43" t="s">
        <v>45</v>
      </c>
      <c r="E34" s="43"/>
      <c r="F34" s="43"/>
      <c r="G34" s="43"/>
      <c r="H34" s="43"/>
    </row>
    <row r="38" spans="1:8" ht="31.5" x14ac:dyDescent="0.25">
      <c r="A38" s="1" t="s">
        <v>42</v>
      </c>
      <c r="B38" s="1" t="s">
        <v>28</v>
      </c>
    </row>
    <row r="39" spans="1:8" x14ac:dyDescent="0.25">
      <c r="A39" s="2">
        <v>20</v>
      </c>
      <c r="B39" s="2">
        <v>9.09</v>
      </c>
    </row>
    <row r="40" spans="1:8" x14ac:dyDescent="0.25">
      <c r="A40" s="2">
        <v>30</v>
      </c>
      <c r="B40" s="2">
        <v>7.49</v>
      </c>
    </row>
    <row r="41" spans="1:8" x14ac:dyDescent="0.25">
      <c r="A41" s="2">
        <v>40</v>
      </c>
      <c r="B41" s="2">
        <v>6.41</v>
      </c>
    </row>
    <row r="42" spans="1:8" x14ac:dyDescent="0.25">
      <c r="A42" s="2">
        <v>50</v>
      </c>
      <c r="B42" s="2">
        <v>5.5</v>
      </c>
    </row>
    <row r="43" spans="1:8" x14ac:dyDescent="0.25">
      <c r="A43" s="2">
        <v>60</v>
      </c>
      <c r="B43" s="2">
        <v>4.6900000000000004</v>
      </c>
    </row>
    <row r="44" spans="1:8" x14ac:dyDescent="0.25">
      <c r="A44" s="2">
        <v>70</v>
      </c>
      <c r="B44" s="2">
        <v>3.81</v>
      </c>
    </row>
    <row r="45" spans="1:8" x14ac:dyDescent="0.25">
      <c r="A45" s="2">
        <v>75</v>
      </c>
      <c r="B45" s="2">
        <v>3.32</v>
      </c>
    </row>
    <row r="46" spans="1:8" x14ac:dyDescent="0.25">
      <c r="A46" s="2">
        <v>80</v>
      </c>
      <c r="B46" s="2">
        <v>2.81</v>
      </c>
    </row>
    <row r="47" spans="1:8" x14ac:dyDescent="0.25">
      <c r="A47" s="2">
        <v>85</v>
      </c>
      <c r="B47" s="2">
        <v>2.2400000000000002</v>
      </c>
    </row>
    <row r="48" spans="1:8" x14ac:dyDescent="0.25">
      <c r="A48" s="2">
        <v>90</v>
      </c>
      <c r="B48" s="2">
        <v>1.59</v>
      </c>
    </row>
    <row r="49" spans="1:2" x14ac:dyDescent="0.25">
      <c r="A49" s="2">
        <v>95</v>
      </c>
      <c r="B49" s="2">
        <v>0.86</v>
      </c>
    </row>
    <row r="50" spans="1:2" x14ac:dyDescent="0.25">
      <c r="A50" s="2">
        <v>99</v>
      </c>
      <c r="B50" s="2">
        <v>0.18</v>
      </c>
    </row>
    <row r="51" spans="1:2" x14ac:dyDescent="0.25">
      <c r="A51" s="2" t="s">
        <v>43</v>
      </c>
      <c r="B51" s="2">
        <v>0.05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D42" sqref="D42"/>
    </sheetView>
  </sheetViews>
  <sheetFormatPr baseColWidth="10" defaultRowHeight="15" x14ac:dyDescent="0.25"/>
  <cols>
    <col min="1" max="1" width="47.28515625" customWidth="1"/>
    <col min="2" max="2" width="13.42578125" customWidth="1"/>
    <col min="10" max="10" width="11.5703125" bestFit="1" customWidth="1"/>
  </cols>
  <sheetData>
    <row r="1" spans="1:11" ht="15.75" thickBot="1" x14ac:dyDescent="0.3">
      <c r="A1" s="5"/>
      <c r="B1" s="44" t="s">
        <v>40</v>
      </c>
      <c r="C1" s="51" t="s">
        <v>44</v>
      </c>
      <c r="D1" s="62"/>
    </row>
    <row r="2" spans="1:11" x14ac:dyDescent="0.25">
      <c r="A2" s="46" t="s">
        <v>0</v>
      </c>
      <c r="B2" s="41">
        <v>0</v>
      </c>
      <c r="C2" s="49">
        <v>55</v>
      </c>
      <c r="D2" s="63"/>
    </row>
    <row r="3" spans="1:11" x14ac:dyDescent="0.25">
      <c r="A3" s="47" t="s">
        <v>1</v>
      </c>
      <c r="B3" s="22">
        <v>5</v>
      </c>
      <c r="C3" s="3">
        <v>0</v>
      </c>
      <c r="D3" s="63"/>
    </row>
    <row r="4" spans="1:11" ht="15.75" thickBot="1" x14ac:dyDescent="0.3">
      <c r="A4" s="48" t="s">
        <v>13</v>
      </c>
      <c r="B4" s="45">
        <v>0</v>
      </c>
      <c r="C4" s="50">
        <v>6</v>
      </c>
      <c r="D4" s="63"/>
    </row>
    <row r="5" spans="1:11" x14ac:dyDescent="0.25">
      <c r="A5" s="7"/>
      <c r="B5" s="8"/>
      <c r="C5" s="8"/>
    </row>
    <row r="6" spans="1:11" hidden="1" x14ac:dyDescent="0.25">
      <c r="A6" s="20" t="s">
        <v>2</v>
      </c>
      <c r="B6" s="21">
        <v>5.94</v>
      </c>
      <c r="C6" s="22" t="s">
        <v>12</v>
      </c>
      <c r="J6">
        <v>60</v>
      </c>
      <c r="K6">
        <v>4.6900000000000004</v>
      </c>
    </row>
    <row r="7" spans="1:11" hidden="1" x14ac:dyDescent="0.25">
      <c r="A7" s="7"/>
      <c r="B7" s="8"/>
      <c r="C7" s="8"/>
      <c r="J7">
        <v>70</v>
      </c>
      <c r="K7">
        <v>3.81</v>
      </c>
    </row>
    <row r="8" spans="1:11" hidden="1" x14ac:dyDescent="0.25">
      <c r="A8" s="7" t="s">
        <v>3</v>
      </c>
      <c r="B8" s="11" t="e">
        <f>$B$6/B$2*100</f>
        <v>#DIV/0!</v>
      </c>
      <c r="C8" s="11">
        <f>$B$6/C$2*100</f>
        <v>10.8</v>
      </c>
      <c r="J8">
        <v>75</v>
      </c>
      <c r="K8">
        <v>3.32</v>
      </c>
    </row>
    <row r="9" spans="1:11" hidden="1" x14ac:dyDescent="0.25">
      <c r="A9" s="7" t="s">
        <v>8</v>
      </c>
      <c r="B9" s="11" t="e">
        <f>$B$6/B$2*100</f>
        <v>#DIV/0!</v>
      </c>
      <c r="C9" s="11">
        <f>$B$6/C$2*100</f>
        <v>10.8</v>
      </c>
      <c r="J9">
        <v>80</v>
      </c>
      <c r="K9">
        <v>2.81</v>
      </c>
    </row>
    <row r="10" spans="1:11" hidden="1" x14ac:dyDescent="0.25">
      <c r="A10" s="7"/>
      <c r="B10" s="8"/>
      <c r="C10" s="8"/>
      <c r="J10">
        <v>85</v>
      </c>
      <c r="K10">
        <v>2.2400000000000002</v>
      </c>
    </row>
    <row r="11" spans="1:11" hidden="1" x14ac:dyDescent="0.25">
      <c r="A11" s="14" t="s">
        <v>4</v>
      </c>
      <c r="B11" s="15">
        <v>190</v>
      </c>
      <c r="C11" s="16" t="s">
        <v>5</v>
      </c>
      <c r="J11">
        <v>90</v>
      </c>
      <c r="K11">
        <v>1.59</v>
      </c>
    </row>
    <row r="12" spans="1:11" hidden="1" x14ac:dyDescent="0.25">
      <c r="A12" s="17" t="s">
        <v>6</v>
      </c>
      <c r="B12" s="18">
        <v>80</v>
      </c>
      <c r="C12" s="19" t="s">
        <v>5</v>
      </c>
      <c r="J12">
        <v>95</v>
      </c>
      <c r="K12">
        <v>0.86</v>
      </c>
    </row>
    <row r="13" spans="1:11" hidden="1" x14ac:dyDescent="0.25">
      <c r="A13" s="7"/>
      <c r="B13" s="8"/>
      <c r="C13" s="8"/>
      <c r="J13">
        <v>99</v>
      </c>
      <c r="K13">
        <v>0.18</v>
      </c>
    </row>
    <row r="14" spans="1:11" hidden="1" x14ac:dyDescent="0.25">
      <c r="A14" s="7" t="s">
        <v>9</v>
      </c>
      <c r="B14" s="11" t="e">
        <f>B8*$B$12/$B$11</f>
        <v>#DIV/0!</v>
      </c>
      <c r="C14" s="11">
        <f>C8*$B$12/$B$11</f>
        <v>4.5473684210526315</v>
      </c>
      <c r="J14" t="s">
        <v>43</v>
      </c>
      <c r="K14">
        <v>0.05</v>
      </c>
    </row>
    <row r="15" spans="1:11" hidden="1" x14ac:dyDescent="0.25">
      <c r="A15" s="7" t="s">
        <v>10</v>
      </c>
      <c r="B15" s="11" t="e">
        <f>B9*$B$12/$B$11</f>
        <v>#DIV/0!</v>
      </c>
      <c r="C15" s="11">
        <f>C9*$B$12/$B$11</f>
        <v>4.5473684210526315</v>
      </c>
    </row>
    <row r="16" spans="1:11" hidden="1" x14ac:dyDescent="0.25">
      <c r="A16" s="7" t="s">
        <v>11</v>
      </c>
      <c r="B16" s="11">
        <f>100/B3</f>
        <v>20</v>
      </c>
      <c r="C16" s="11" t="e">
        <f>100/C3</f>
        <v>#DIV/0!</v>
      </c>
    </row>
    <row r="17" spans="1:8" hidden="1" x14ac:dyDescent="0.25">
      <c r="A17" s="7"/>
      <c r="B17" s="8"/>
      <c r="C17" s="8"/>
    </row>
    <row r="18" spans="1:8" hidden="1" x14ac:dyDescent="0.25">
      <c r="A18" s="12" t="s">
        <v>7</v>
      </c>
      <c r="B18" s="13" t="e">
        <f>100/B15</f>
        <v>#DIV/0!</v>
      </c>
      <c r="C18" s="13">
        <f>100/C15</f>
        <v>21.99074074074074</v>
      </c>
    </row>
    <row r="19" spans="1:8" x14ac:dyDescent="0.25">
      <c r="A19" s="12" t="s">
        <v>32</v>
      </c>
      <c r="B19" s="13"/>
      <c r="C19" s="13"/>
    </row>
    <row r="20" spans="1:8" x14ac:dyDescent="0.25">
      <c r="A20" s="23" t="s">
        <v>21</v>
      </c>
      <c r="B20" s="28">
        <v>30</v>
      </c>
      <c r="C20" s="24" t="s">
        <v>18</v>
      </c>
    </row>
    <row r="21" spans="1:8" x14ac:dyDescent="0.25">
      <c r="A21" s="23" t="s">
        <v>19</v>
      </c>
      <c r="B21" s="28">
        <v>10</v>
      </c>
      <c r="C21" s="6" t="s">
        <v>38</v>
      </c>
    </row>
    <row r="22" spans="1:8" ht="42.75" customHeight="1" x14ac:dyDescent="0.25">
      <c r="A22" s="42" t="s">
        <v>30</v>
      </c>
      <c r="B22" s="37">
        <f>$B$20/$B$21*B3</f>
        <v>15</v>
      </c>
      <c r="C22" s="35" t="s">
        <v>18</v>
      </c>
      <c r="D22" s="43" t="s">
        <v>41</v>
      </c>
    </row>
    <row r="23" spans="1:8" x14ac:dyDescent="0.25">
      <c r="A23" s="31"/>
      <c r="B23" s="4"/>
      <c r="C23" s="4"/>
    </row>
    <row r="24" spans="1:8" x14ac:dyDescent="0.25">
      <c r="A24" s="31"/>
      <c r="B24" s="4"/>
      <c r="C24" s="4"/>
    </row>
    <row r="25" spans="1:8" x14ac:dyDescent="0.25">
      <c r="A25" s="9" t="s">
        <v>33</v>
      </c>
      <c r="B25" s="4"/>
      <c r="C25" s="4"/>
    </row>
    <row r="26" spans="1:8" x14ac:dyDescent="0.25">
      <c r="A26" s="53" t="s">
        <v>37</v>
      </c>
      <c r="B26" s="28">
        <v>30</v>
      </c>
      <c r="C26" s="6" t="s">
        <v>18</v>
      </c>
    </row>
    <row r="27" spans="1:8" x14ac:dyDescent="0.25">
      <c r="A27" s="23" t="s">
        <v>15</v>
      </c>
      <c r="B27" s="28">
        <v>90</v>
      </c>
      <c r="C27" s="24" t="s">
        <v>16</v>
      </c>
    </row>
    <row r="28" spans="1:8" x14ac:dyDescent="0.25">
      <c r="A28" s="29" t="s">
        <v>17</v>
      </c>
      <c r="B28" s="30">
        <v>0.05</v>
      </c>
      <c r="C28" s="30" t="s">
        <v>18</v>
      </c>
      <c r="D28" t="s">
        <v>22</v>
      </c>
    </row>
    <row r="29" spans="1:8" x14ac:dyDescent="0.25">
      <c r="A29" s="7"/>
      <c r="B29" s="32"/>
      <c r="C29" s="8"/>
    </row>
    <row r="30" spans="1:8" hidden="1" x14ac:dyDescent="0.25">
      <c r="A30" s="7" t="s">
        <v>23</v>
      </c>
      <c r="B30" s="34">
        <f>B28*C2</f>
        <v>2.75</v>
      </c>
      <c r="C30" s="34" t="s">
        <v>18</v>
      </c>
    </row>
    <row r="31" spans="1:8" hidden="1" x14ac:dyDescent="0.25">
      <c r="A31" s="7" t="s">
        <v>24</v>
      </c>
      <c r="B31" s="33">
        <f>B26/B21*C4</f>
        <v>18</v>
      </c>
      <c r="C31" s="34" t="s">
        <v>18</v>
      </c>
    </row>
    <row r="32" spans="1:8" ht="43.5" customHeight="1" x14ac:dyDescent="0.25">
      <c r="A32" s="54" t="s">
        <v>46</v>
      </c>
      <c r="B32" s="37">
        <f>B30+B31</f>
        <v>20.75</v>
      </c>
      <c r="C32" s="55" t="s">
        <v>18</v>
      </c>
      <c r="D32" s="43" t="s">
        <v>45</v>
      </c>
      <c r="E32" s="43"/>
      <c r="F32" s="43"/>
      <c r="G32" s="43"/>
      <c r="H32" s="43"/>
    </row>
    <row r="35" spans="1:2" ht="31.5" x14ac:dyDescent="0.25">
      <c r="A35" s="1" t="s">
        <v>42</v>
      </c>
      <c r="B35" s="1" t="s">
        <v>28</v>
      </c>
    </row>
    <row r="36" spans="1:2" x14ac:dyDescent="0.25">
      <c r="A36" s="2">
        <v>20</v>
      </c>
      <c r="B36" s="2">
        <v>9.09</v>
      </c>
    </row>
    <row r="37" spans="1:2" x14ac:dyDescent="0.25">
      <c r="A37" s="2">
        <v>30</v>
      </c>
      <c r="B37" s="2">
        <v>7.49</v>
      </c>
    </row>
    <row r="38" spans="1:2" x14ac:dyDescent="0.25">
      <c r="A38" s="2">
        <v>40</v>
      </c>
      <c r="B38" s="2">
        <v>6.41</v>
      </c>
    </row>
    <row r="39" spans="1:2" x14ac:dyDescent="0.25">
      <c r="A39" s="2">
        <v>50</v>
      </c>
      <c r="B39" s="2">
        <v>5.5</v>
      </c>
    </row>
    <row r="40" spans="1:2" x14ac:dyDescent="0.25">
      <c r="A40" s="2">
        <v>60</v>
      </c>
      <c r="B40" s="2">
        <v>4.6900000000000004</v>
      </c>
    </row>
    <row r="41" spans="1:2" x14ac:dyDescent="0.25">
      <c r="A41" s="2">
        <v>70</v>
      </c>
      <c r="B41" s="2">
        <v>3.81</v>
      </c>
    </row>
    <row r="42" spans="1:2" x14ac:dyDescent="0.25">
      <c r="A42" s="2">
        <v>75</v>
      </c>
      <c r="B42" s="2">
        <v>3.32</v>
      </c>
    </row>
    <row r="43" spans="1:2" x14ac:dyDescent="0.25">
      <c r="A43" s="2">
        <v>80</v>
      </c>
      <c r="B43" s="2">
        <v>2.81</v>
      </c>
    </row>
    <row r="44" spans="1:2" x14ac:dyDescent="0.25">
      <c r="A44" s="2">
        <v>85</v>
      </c>
      <c r="B44" s="2">
        <v>2.2400000000000002</v>
      </c>
    </row>
    <row r="45" spans="1:2" x14ac:dyDescent="0.25">
      <c r="A45" s="2">
        <v>90</v>
      </c>
      <c r="B45" s="2">
        <v>1.59</v>
      </c>
    </row>
    <row r="46" spans="1:2" x14ac:dyDescent="0.25">
      <c r="A46" s="2">
        <v>95</v>
      </c>
      <c r="B46" s="2">
        <v>0.86</v>
      </c>
    </row>
    <row r="47" spans="1:2" x14ac:dyDescent="0.25">
      <c r="A47" s="2">
        <v>99</v>
      </c>
      <c r="B47" s="2">
        <v>0.18</v>
      </c>
    </row>
    <row r="48" spans="1:2" x14ac:dyDescent="0.25">
      <c r="A48" s="2" t="s">
        <v>43</v>
      </c>
      <c r="B48" s="2">
        <v>0.05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SH-1001</vt:lpstr>
      <vt:lpstr>SH-1001 + SH-7016</vt:lpstr>
      <vt:lpstr>SH-2001 + SH-7016</vt:lpstr>
      <vt:lpstr>Feuil3</vt:lpstr>
    </vt:vector>
  </TitlesOfParts>
  <Company>BWT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DUVILLARD Rémi</dc:creator>
  <cp:lastModifiedBy>test</cp:lastModifiedBy>
  <dcterms:created xsi:type="dcterms:W3CDTF">2013-03-11T20:50:03Z</dcterms:created>
  <dcterms:modified xsi:type="dcterms:W3CDTF">2015-02-02T17:01:52Z</dcterms:modified>
</cp:coreProperties>
</file>